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fileSharing readOnlyRecommended="1"/>
  <workbookPr codeName="ThisWorkbook" defaultThemeVersion="124226"/>
  <mc:AlternateContent xmlns:mc="http://schemas.openxmlformats.org/markup-compatibility/2006">
    <mc:Choice Requires="x15">
      <x15ac:absPath xmlns:x15ac="http://schemas.microsoft.com/office/spreadsheetml/2010/11/ac" url="F:\Contracts\CGD0040\Murphy\33.0 - Regulatory &amp; Compliance\33.23 - LLFC and Charging\2022-2023\"/>
    </mc:Choice>
  </mc:AlternateContent>
  <xr:revisionPtr revIDLastSave="0" documentId="13_ncr:1_{B6FAAED4-9F45-4137-AF86-2354FF0D7A5A}" xr6:coauthVersionLast="47" xr6:coauthVersionMax="47" xr10:uidLastSave="{00000000-0000-0000-0000-000000000000}"/>
  <bookViews>
    <workbookView xWindow="-120" yWindow="-120" windowWidth="25440" windowHeight="15390" tabRatio="862" activeTab="6"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charges'!$A$10:$O$291</definedName>
    <definedName name="_xlnm._FilterDatabase" localSheetId="3" hidden="1">'Annex 2a Import'!$A$4:$H$283</definedName>
    <definedName name="_xlnm._FilterDatabase" localSheetId="4" hidden="1">'Annex 2b Export'!$A$4:$H$245</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charges'!$A$2:$O$290</definedName>
    <definedName name="_xlnm.Print_Area" localSheetId="3">'Annex 2a Import'!$A$2:$H$282</definedName>
    <definedName name="_xlnm.Print_Area" localSheetId="4">'Annex 2b Export'!$A$2:$H$245</definedName>
    <definedName name="_xlnm.Print_Area" localSheetId="5">'Annex 3 Preserved charges'!$A$2:$J$21</definedName>
    <definedName name="_xlnm.Print_Area" localSheetId="6">'Annex 4 LDNO charges'!$A$2:$J$203</definedName>
    <definedName name="_xlnm.Print_Area" localSheetId="7">'Annex 5 LLFs'!$A$2:$F$40</definedName>
    <definedName name="_xlnm.Print_Area" localSheetId="8">'Annex 6 New or Amended EHV'!$A$4:$P$28</definedName>
    <definedName name="_xlnm.Print_Area" localSheetId="9">'Annex 7 Pass-Through Costs'!$A$2:$F$229</definedName>
    <definedName name="_xlnm.Print_Area" localSheetId="10">'Nodal prices'!$A$2:$D$26</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charges'!$A$2:$I$20</definedName>
    <definedName name="Z_5032A364_B81A_48DA_88DA_AB3B86B47EE9_.wvu.PrintArea" localSheetId="5" hidden="1">'Annex 3 Preserved charges'!$A$2:$J$21</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 i="5" l="1"/>
  <c r="A4" i="5"/>
  <c r="J8" i="5"/>
  <c r="I8" i="5"/>
  <c r="H8" i="5"/>
  <c r="J7" i="5"/>
  <c r="I7" i="5"/>
  <c r="H7" i="5"/>
  <c r="J6" i="5"/>
  <c r="I6" i="5"/>
  <c r="H6" i="5"/>
  <c r="F7" i="5"/>
  <c r="F8" i="5"/>
  <c r="F9" i="5"/>
  <c r="F6" i="5"/>
  <c r="D7" i="5"/>
  <c r="D6" i="5"/>
  <c r="C7" i="5"/>
  <c r="B7" i="5"/>
  <c r="A7" i="5"/>
  <c r="C6" i="5"/>
  <c r="B6" i="5"/>
  <c r="A6" i="5"/>
  <c r="A3" i="6" l="1"/>
  <c r="A2" i="24"/>
  <c r="B2" i="15" l="1"/>
  <c r="A2" i="7"/>
  <c r="A17" i="8"/>
  <c r="A4" i="8"/>
  <c r="A2" i="5"/>
  <c r="A2" i="4"/>
  <c r="A2" i="14"/>
  <c r="A2" i="13"/>
  <c r="A2" i="12"/>
  <c r="A2" i="2"/>
  <c r="A2" i="25" l="1"/>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B226" i="24"/>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H5" i="14" l="1"/>
  <c r="H6" i="14" l="1"/>
  <c r="R13" i="15"/>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H7" i="14" l="1"/>
  <c r="S17" i="15"/>
  <c r="T18" i="15"/>
  <c r="R17" i="15"/>
  <c r="P18" i="15"/>
  <c r="M21" i="15"/>
  <c r="T17" i="15"/>
  <c r="M18" i="15"/>
  <c r="Q18" i="15"/>
  <c r="N18" i="15"/>
  <c r="S18" i="15"/>
  <c r="O18" i="15"/>
  <c r="R18" i="15"/>
  <c r="H8" i="14" l="1"/>
  <c r="N21" i="15"/>
  <c r="M22" i="15"/>
  <c r="N22" i="15"/>
  <c r="E10" i="15"/>
  <c r="C10" i="15"/>
  <c r="C17" i="15" s="1"/>
  <c r="F10" i="15"/>
  <c r="D10" i="15"/>
  <c r="H9" i="14" l="1"/>
  <c r="C18" i="15"/>
  <c r="G17" i="15"/>
  <c r="G18" i="15"/>
  <c r="D17" i="15"/>
  <c r="D18" i="15"/>
  <c r="E18" i="15"/>
  <c r="E17" i="15"/>
  <c r="F17" i="15"/>
  <c r="F18" i="15"/>
  <c r="I17" i="15"/>
  <c r="I18" i="15"/>
  <c r="H10" i="14" l="1"/>
  <c r="C21" i="15"/>
  <c r="C22" i="15"/>
  <c r="H11" i="14" l="1"/>
  <c r="H12" i="14" l="1"/>
  <c r="H13" i="14" l="1"/>
  <c r="H14" i="14" l="1"/>
  <c r="H15" i="14" l="1"/>
  <c r="H16" i="14" l="1"/>
  <c r="H18" i="14" l="1"/>
  <c r="H17" i="14"/>
  <c r="H19" i="14" l="1"/>
  <c r="H20" i="14" l="1"/>
  <c r="H21" i="14" l="1"/>
  <c r="H22" i="14" l="1"/>
  <c r="H23" i="14" l="1"/>
  <c r="H24" i="14" l="1"/>
  <c r="H25" i="14" l="1"/>
  <c r="H26" i="14" l="1"/>
  <c r="H27" i="14" l="1"/>
  <c r="H28" i="14" l="1"/>
  <c r="H29" i="14" l="1"/>
  <c r="H30" i="14" l="1"/>
  <c r="H31" i="14" l="1"/>
  <c r="H32" i="14" l="1"/>
  <c r="H33" i="14" l="1"/>
  <c r="H34" i="14" l="1"/>
  <c r="H35" i="14" l="1"/>
  <c r="H36" i="14" l="1"/>
  <c r="H37" i="14" l="1"/>
  <c r="H38" i="14" l="1"/>
  <c r="H39" i="14" l="1"/>
  <c r="H40" i="14" l="1"/>
  <c r="H41" i="14" l="1"/>
  <c r="H42" i="14" l="1"/>
  <c r="H43" i="14" l="1"/>
  <c r="H44" i="14" l="1"/>
  <c r="H45" i="14" l="1"/>
  <c r="H46" i="14" l="1"/>
  <c r="H47" i="14" l="1"/>
  <c r="H48" i="14" l="1"/>
  <c r="H49" i="14" l="1"/>
  <c r="H50" i="14" l="1"/>
  <c r="H51" i="14" l="1"/>
  <c r="H52" i="14" l="1"/>
  <c r="H53" i="14" l="1"/>
  <c r="H54" i="14" l="1"/>
  <c r="H55" i="14" l="1"/>
  <c r="H56" i="14" l="1"/>
  <c r="H57" i="14" l="1"/>
  <c r="H58" i="14" l="1"/>
  <c r="H59" i="14" l="1"/>
  <c r="H60" i="14" l="1"/>
  <c r="H61" i="14" l="1"/>
  <c r="H62" i="14" l="1"/>
  <c r="H63" i="14" l="1"/>
  <c r="H64" i="14" l="1"/>
  <c r="H65" i="14" l="1"/>
  <c r="H66" i="14" l="1"/>
  <c r="H67" i="14" l="1"/>
  <c r="H68" i="14" l="1"/>
  <c r="H69" i="14" l="1"/>
  <c r="H70" i="14" l="1"/>
  <c r="H71" i="14" l="1"/>
  <c r="H72" i="14" l="1"/>
  <c r="H73" i="14" l="1"/>
  <c r="H74" i="14" l="1"/>
  <c r="H75" i="14" l="1"/>
  <c r="H76" i="14" l="1"/>
  <c r="H77" i="14" l="1"/>
  <c r="H78" i="14" l="1"/>
  <c r="H79" i="14" l="1"/>
  <c r="H80" i="14" l="1"/>
  <c r="H81" i="14" l="1"/>
  <c r="H82" i="14" l="1"/>
  <c r="H83" i="14" l="1"/>
  <c r="H84" i="14" l="1"/>
  <c r="H85" i="14" l="1"/>
  <c r="H86" i="14" l="1"/>
  <c r="H87" i="14" l="1"/>
  <c r="H88" i="14" l="1"/>
  <c r="H89" i="14" l="1"/>
  <c r="H90" i="14" l="1"/>
  <c r="H91" i="14" l="1"/>
  <c r="H92" i="14" l="1"/>
  <c r="H93" i="14" l="1"/>
  <c r="H94" i="14" l="1"/>
  <c r="H95" i="14" l="1"/>
  <c r="H96" i="14" l="1"/>
  <c r="H97" i="14" l="1"/>
  <c r="H98" i="14" l="1"/>
  <c r="H99" i="14" l="1"/>
  <c r="H100" i="14" l="1"/>
  <c r="H101" i="14" l="1"/>
  <c r="H102" i="14" l="1"/>
  <c r="H103" i="14" l="1"/>
  <c r="H104" i="14" l="1"/>
  <c r="H105" i="14" l="1"/>
  <c r="H106" i="14" l="1"/>
  <c r="H107" i="14" l="1"/>
  <c r="H108" i="14" l="1"/>
  <c r="H109" i="14" l="1"/>
  <c r="H110" i="14" l="1"/>
  <c r="H111" i="14" l="1"/>
  <c r="H112" i="14" l="1"/>
  <c r="H113" i="14" l="1"/>
  <c r="H114" i="14" l="1"/>
  <c r="H115" i="14" l="1"/>
  <c r="H116" i="14" l="1"/>
  <c r="H117" i="14" l="1"/>
  <c r="H118" i="14" l="1"/>
  <c r="H119" i="14" l="1"/>
  <c r="H120" i="14" l="1"/>
  <c r="H121" i="14" l="1"/>
  <c r="H122" i="14" l="1"/>
  <c r="H123" i="14" l="1"/>
  <c r="H124" i="14" l="1"/>
  <c r="H125" i="14" l="1"/>
  <c r="H126" i="14" l="1"/>
  <c r="H127" i="14" l="1"/>
  <c r="H128" i="14" l="1"/>
  <c r="H129" i="14" l="1"/>
  <c r="H130" i="14" l="1"/>
  <c r="H131" i="14" l="1"/>
  <c r="H132" i="14" l="1"/>
  <c r="H133" i="14" l="1"/>
  <c r="H134" i="14" l="1"/>
  <c r="H135" i="14" l="1"/>
  <c r="H136" i="14" l="1"/>
  <c r="H137" i="14" l="1"/>
  <c r="H138" i="14" l="1"/>
  <c r="H139" i="14" l="1"/>
  <c r="H140" i="14" l="1"/>
  <c r="H141" i="14" l="1"/>
  <c r="H142" i="14" l="1"/>
  <c r="H143" i="14" l="1"/>
  <c r="H144" i="14" l="1"/>
  <c r="H145" i="14" l="1"/>
  <c r="H146" i="14" l="1"/>
  <c r="H147" i="14" l="1"/>
  <c r="H148" i="14" l="1"/>
  <c r="H149" i="14" l="1"/>
  <c r="H150" i="14" l="1"/>
  <c r="H151" i="14" l="1"/>
  <c r="H152" i="14" l="1"/>
  <c r="H153" i="14" l="1"/>
  <c r="H154" i="14" l="1"/>
  <c r="H155" i="14" l="1"/>
  <c r="H156" i="14" l="1"/>
  <c r="H157" i="14" l="1"/>
  <c r="H158" i="14" l="1"/>
  <c r="H159" i="14" l="1"/>
  <c r="H160" i="14" l="1"/>
  <c r="H161" i="14" l="1"/>
  <c r="H162" i="14" l="1"/>
  <c r="H163" i="14" l="1"/>
  <c r="H164" i="14" l="1"/>
  <c r="H165" i="14" l="1"/>
  <c r="H166" i="14" l="1"/>
  <c r="H167" i="14" l="1"/>
  <c r="H168" i="14" l="1"/>
  <c r="H169" i="14" l="1"/>
  <c r="H170" i="14" l="1"/>
  <c r="H171" i="14" l="1"/>
  <c r="H172" i="14" l="1"/>
  <c r="H173" i="14" l="1"/>
  <c r="H174" i="14" l="1"/>
  <c r="H175" i="14" l="1"/>
  <c r="H176" i="14" l="1"/>
  <c r="H177" i="14" l="1"/>
  <c r="H178" i="14" l="1"/>
  <c r="H179" i="14" l="1"/>
  <c r="H180" i="14" l="1"/>
  <c r="H181" i="14" l="1"/>
  <c r="H182" i="14" l="1"/>
  <c r="H183" i="14" l="1"/>
  <c r="H184" i="14" l="1"/>
  <c r="H185" i="14" l="1"/>
  <c r="H186" i="14" l="1"/>
  <c r="H187" i="14" l="1"/>
  <c r="H188" i="14" l="1"/>
  <c r="H189" i="14" l="1"/>
  <c r="H190" i="14" l="1"/>
  <c r="H191" i="14" l="1"/>
  <c r="H192" i="14" l="1"/>
  <c r="H193" i="14" l="1"/>
  <c r="H194" i="14" l="1"/>
  <c r="H195" i="14" l="1"/>
  <c r="H196" i="14" l="1"/>
  <c r="H197" i="14" l="1"/>
  <c r="H198" i="14" l="1"/>
  <c r="H199" i="14" l="1"/>
  <c r="H200" i="14" l="1"/>
  <c r="H201" i="14" l="1"/>
  <c r="H202" i="14" l="1"/>
  <c r="H203" i="14" l="1"/>
  <c r="H204" i="14" l="1"/>
  <c r="H205" i="14" l="1"/>
  <c r="H206" i="14" l="1"/>
  <c r="H207" i="14" l="1"/>
  <c r="H208" i="14" l="1"/>
  <c r="H209" i="14" l="1"/>
  <c r="H210" i="14" l="1"/>
  <c r="H211" i="14" l="1"/>
  <c r="H212" i="14" l="1"/>
  <c r="H213" i="14" l="1"/>
  <c r="H215" i="14" l="1"/>
  <c r="H214" i="14"/>
  <c r="H216" i="14" l="1"/>
  <c r="H217" i="14" l="1"/>
  <c r="H218" i="14" l="1"/>
  <c r="H219" i="14" l="1"/>
  <c r="H220" i="14" l="1"/>
  <c r="H221" i="14" l="1"/>
  <c r="H222" i="14" l="1"/>
  <c r="H223" i="14" l="1"/>
  <c r="H224" i="14" l="1"/>
  <c r="H225" i="14" l="1"/>
  <c r="H226" i="14" l="1"/>
  <c r="H227" i="14" l="1"/>
  <c r="H228" i="14" l="1"/>
  <c r="H229" i="14" l="1"/>
  <c r="H230" i="14" l="1"/>
  <c r="H231" i="14" l="1"/>
  <c r="H232" i="14" l="1"/>
  <c r="H233" i="14" l="1"/>
  <c r="H234" i="14" l="1"/>
  <c r="H235" i="14" l="1"/>
  <c r="H236" i="14" l="1"/>
  <c r="H237" i="14" l="1"/>
  <c r="H238" i="14" l="1"/>
  <c r="H239" i="14" l="1"/>
  <c r="H240" i="14" l="1"/>
  <c r="H241" i="14" l="1"/>
  <c r="H242" i="14" l="1"/>
  <c r="H243" i="14" l="1"/>
  <c r="H244" i="14" l="1"/>
  <c r="H245" i="14" l="1"/>
  <c r="G47" i="14" l="1"/>
  <c r="G53" i="14"/>
  <c r="G7" i="14"/>
  <c r="G22" i="14"/>
  <c r="G12" i="14"/>
  <c r="G29" i="14"/>
  <c r="G48" i="14"/>
  <c r="G64" i="14"/>
  <c r="G96" i="14"/>
  <c r="G27" i="14"/>
  <c r="G16" i="14"/>
  <c r="G23" i="14"/>
  <c r="G81" i="14"/>
  <c r="G49" i="14"/>
  <c r="G57" i="14"/>
  <c r="G88" i="14"/>
  <c r="G58" i="14"/>
  <c r="G20" i="14"/>
  <c r="G95" i="14"/>
  <c r="G63" i="14"/>
  <c r="G38" i="14"/>
  <c r="G30" i="14"/>
  <c r="G74" i="14"/>
  <c r="G51" i="14"/>
  <c r="G19" i="14"/>
  <c r="G9" i="14"/>
  <c r="G15" i="14"/>
  <c r="G39" i="14"/>
  <c r="G26" i="14"/>
  <c r="G67" i="14"/>
  <c r="G41" i="14"/>
  <c r="G61" i="14"/>
  <c r="G6" i="14"/>
  <c r="G36" i="14"/>
  <c r="G11" i="14"/>
  <c r="G10" i="14"/>
  <c r="G206" i="14" l="1"/>
  <c r="G125" i="14"/>
  <c r="G221" i="14"/>
  <c r="G134" i="14"/>
  <c r="G160" i="14"/>
  <c r="G148" i="14"/>
  <c r="G132" i="14"/>
  <c r="G129" i="14"/>
  <c r="G198" i="14"/>
  <c r="G152" i="14"/>
  <c r="G133" i="14"/>
  <c r="G126" i="14"/>
  <c r="G205" i="14"/>
  <c r="G44" i="14"/>
  <c r="G18" i="14"/>
  <c r="G103" i="14"/>
  <c r="G52" i="14"/>
  <c r="G69" i="14"/>
  <c r="G83" i="14"/>
  <c r="G202" i="14"/>
  <c r="G8" i="14"/>
  <c r="G66" i="14"/>
  <c r="G82" i="14"/>
  <c r="G70" i="14"/>
  <c r="G56" i="14"/>
  <c r="G76" i="14"/>
  <c r="G34" i="14"/>
  <c r="G68" i="14"/>
  <c r="G209" i="14"/>
  <c r="G92" i="14"/>
  <c r="G59" i="14"/>
  <c r="G54" i="14"/>
  <c r="G84" i="14"/>
  <c r="G62" i="14"/>
  <c r="G32" i="14"/>
  <c r="G31" i="14"/>
  <c r="G33" i="14"/>
  <c r="G90" i="14"/>
  <c r="G86" i="14"/>
  <c r="G55" i="14"/>
  <c r="G21" i="14"/>
  <c r="G65" i="14"/>
  <c r="G43" i="14"/>
  <c r="G45" i="14"/>
  <c r="G25" i="14"/>
  <c r="G93" i="14"/>
  <c r="G13" i="14"/>
  <c r="G72" i="14"/>
  <c r="G60" i="14"/>
  <c r="G24" i="14"/>
  <c r="G50" i="14"/>
  <c r="G140" i="14"/>
  <c r="G42" i="14"/>
  <c r="G46" i="14"/>
  <c r="G89" i="14"/>
  <c r="G91" i="14"/>
  <c r="G35" i="14"/>
  <c r="G79" i="14"/>
  <c r="G175" i="14"/>
  <c r="G94" i="14"/>
  <c r="G235" i="14"/>
  <c r="G5" i="14"/>
  <c r="G14" i="14"/>
  <c r="G197" i="14"/>
  <c r="G87" i="14"/>
  <c r="G80" i="14"/>
  <c r="G28" i="14"/>
  <c r="G37" i="14"/>
  <c r="G75" i="14"/>
  <c r="G85" i="14"/>
  <c r="G73" i="14"/>
  <c r="G71" i="14"/>
  <c r="G17" i="14"/>
  <c r="G78" i="14"/>
  <c r="G77" i="14"/>
  <c r="G40" i="14"/>
  <c r="G168" i="14" l="1"/>
  <c r="G241" i="14"/>
  <c r="G111" i="14"/>
  <c r="G227" i="14"/>
  <c r="G108" i="14"/>
  <c r="G195" i="14"/>
  <c r="G153" i="14"/>
  <c r="G141" i="14"/>
  <c r="G135" i="14"/>
  <c r="G210" i="14"/>
  <c r="G144" i="14"/>
  <c r="G156" i="14"/>
  <c r="G97" i="14"/>
  <c r="G167" i="14"/>
  <c r="G119" i="14"/>
  <c r="G146" i="14"/>
  <c r="G243" i="14"/>
  <c r="G149" i="14"/>
  <c r="G127" i="14"/>
  <c r="G121" i="14"/>
  <c r="G223" i="14"/>
  <c r="G142" i="14"/>
  <c r="G136" i="14"/>
  <c r="G112" i="14"/>
  <c r="G165" i="14"/>
  <c r="G236" i="14"/>
  <c r="G100" i="14"/>
  <c r="G218" i="14"/>
  <c r="G187" i="14"/>
  <c r="G181" i="14"/>
  <c r="G116" i="14"/>
  <c r="G222" i="14"/>
  <c r="G203" i="14"/>
  <c r="G138" i="14"/>
  <c r="G130" i="14"/>
  <c r="G157" i="14"/>
  <c r="G98" i="14"/>
  <c r="G239" i="14"/>
  <c r="G207" i="14"/>
  <c r="G183" i="14"/>
  <c r="G118" i="14"/>
  <c r="G245" i="14"/>
  <c r="G199" i="14"/>
  <c r="G231" i="14"/>
  <c r="G150" i="14"/>
  <c r="G185" i="14"/>
  <c r="G106" i="14"/>
  <c r="G189" i="14"/>
  <c r="G104" i="14"/>
  <c r="G161" i="14"/>
  <c r="G216" i="14"/>
  <c r="G176" i="14"/>
  <c r="G219" i="14"/>
  <c r="G193" i="14"/>
  <c r="G212" i="14"/>
  <c r="G178" i="14"/>
  <c r="G114" i="14"/>
  <c r="G164" i="14"/>
  <c r="G214" i="14"/>
  <c r="G229" i="14"/>
  <c r="G191" i="14"/>
  <c r="G225" i="14"/>
  <c r="G170" i="14"/>
  <c r="G240" i="14"/>
  <c r="G131" i="14"/>
  <c r="G230" i="14"/>
  <c r="G163" i="14"/>
  <c r="G226" i="14"/>
  <c r="G99" i="14"/>
  <c r="G238" i="14"/>
  <c r="G105" i="14"/>
  <c r="G194" i="14"/>
  <c r="G101" i="14"/>
  <c r="G201" i="14"/>
  <c r="G120" i="14"/>
  <c r="G215" i="14"/>
  <c r="G137" i="14"/>
  <c r="G128" i="14"/>
  <c r="G213" i="14"/>
  <c r="G228" i="14"/>
  <c r="G139" i="14"/>
  <c r="G166" i="14"/>
  <c r="G179" i="14"/>
  <c r="G242" i="14"/>
  <c r="G192" i="14"/>
  <c r="G115" i="14"/>
  <c r="G107" i="14"/>
  <c r="G182" i="14"/>
  <c r="G190" i="14"/>
  <c r="G124" i="14"/>
  <c r="G186" i="14"/>
  <c r="G158" i="14"/>
  <c r="G102" i="14"/>
  <c r="G204" i="14"/>
  <c r="G143" i="14"/>
  <c r="G233" i="14"/>
  <c r="G234" i="14"/>
  <c r="G244" i="14"/>
  <c r="G109" i="14"/>
  <c r="G184" i="14"/>
  <c r="G155" i="14"/>
  <c r="G180" i="14"/>
  <c r="G188" i="14"/>
  <c r="G220" i="14"/>
  <c r="G169" i="14"/>
  <c r="G211" i="14"/>
  <c r="G196" i="14"/>
  <c r="G174" i="14"/>
  <c r="G177" i="14"/>
  <c r="G145" i="14"/>
  <c r="G208" i="14"/>
  <c r="G113" i="14"/>
  <c r="G224" i="14"/>
  <c r="G151" i="14"/>
  <c r="G159" i="14"/>
  <c r="G117" i="14"/>
  <c r="G110" i="14"/>
  <c r="G147" i="14"/>
  <c r="G122" i="14" l="1"/>
  <c r="G172" i="14"/>
  <c r="G237" i="14"/>
  <c r="G123" i="14"/>
  <c r="G200" i="14"/>
  <c r="G154" i="14"/>
  <c r="G217" i="14"/>
  <c r="G162" i="14"/>
  <c r="G171" i="14"/>
  <c r="G173" i="14"/>
  <c r="G232" i="14"/>
</calcChain>
</file>

<file path=xl/sharedStrings.xml><?xml version="1.0" encoding="utf-8"?>
<sst xmlns="http://schemas.openxmlformats.org/spreadsheetml/2006/main" count="3296" uniqueCount="1020">
  <si>
    <t>Closed LLFCs</t>
  </si>
  <si>
    <t>Geographical name</t>
  </si>
  <si>
    <t>Notes:</t>
  </si>
  <si>
    <t>[Add DNO specific notes relevant to charges]</t>
  </si>
  <si>
    <t>All times are UK clock-time.</t>
  </si>
  <si>
    <t>[Add DNO specific 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</si>
  <si>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</si>
  <si>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</si>
  <si>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</si>
  <si>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</si>
  <si>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</si>
  <si>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</si>
  <si>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</si>
  <si>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</si>
  <si>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</si>
  <si>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</si>
  <si>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</si>
  <si>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</si>
  <si>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</si>
  <si>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</si>
  <si>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</si>
  <si>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</si>
  <si>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</si>
  <si>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</si>
  <si>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</si>
  <si>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</si>
  <si>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</si>
  <si>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</si>
  <si>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</si>
  <si>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</si>
  <si>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</si>
  <si>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</si>
  <si>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</si>
  <si>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</si>
  <si>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</si>
  <si>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</si>
  <si>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</si>
  <si>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EDCM Import 1</t>
  </si>
  <si>
    <t>EDCM Import 2</t>
  </si>
  <si>
    <t>EDCM Import 3</t>
  </si>
  <si>
    <t>EDCM Import 4</t>
  </si>
  <si>
    <t>EDCM Import 5</t>
  </si>
  <si>
    <t>EDCM Import 6</t>
  </si>
  <si>
    <t>EDCM Import 7</t>
  </si>
  <si>
    <t>EDCM Import 8</t>
  </si>
  <si>
    <t>EDCM Import 9</t>
  </si>
  <si>
    <t>EDCM Import 10</t>
  </si>
  <si>
    <t>Annex 5 LLFs</t>
  </si>
  <si>
    <t>EDCM Export 1</t>
  </si>
  <si>
    <t>EDCM Export 2</t>
  </si>
  <si>
    <t>EDCM Export 3</t>
  </si>
  <si>
    <t>EDCM Export 4</t>
  </si>
  <si>
    <t>EDCM Export 5</t>
  </si>
  <si>
    <t>EDCM Export 6</t>
  </si>
  <si>
    <t>EDCM Export 7</t>
  </si>
  <si>
    <t>EDCM Export 8</t>
  </si>
  <si>
    <t>EDCM Export 9</t>
  </si>
  <si>
    <t>EDCM Export 10</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</si>
  <si>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</si>
  <si>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</si>
  <si>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</si>
  <si>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</si>
  <si>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</si>
  <si>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</si>
  <si>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</si>
  <si>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</si>
  <si>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</si>
  <si>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</si>
  <si>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</si>
  <si>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</si>
  <si>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</si>
  <si>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Unit charges in the red time band apply – between [xx:xx] and [xx:xx], Monday to Friday including bank holidays.</t>
  </si>
  <si>
    <t>Unit charges in the amber time band apply – between [xx:xx] and [xx:xx], Monday to Friday including bank holidays.</t>
  </si>
  <si>
    <t>Unit charges in the green time band apply – between [xx:xx] and [xx:xx], Monday to Friday including bank holidays, and [xx:xx] and [xx:xx] Saturday and Sunday.</t>
  </si>
  <si>
    <t>Generic demand and generation LLFs</t>
  </si>
  <si>
    <t>Metered voltage</t>
  </si>
  <si>
    <t>EHV site specific LLFs</t>
  </si>
  <si>
    <t>EDCM import 1</t>
  </si>
  <si>
    <t>EDCM export 1</t>
  </si>
  <si>
    <t>EDCM import 2</t>
  </si>
  <si>
    <t>EDCM import 3</t>
  </si>
  <si>
    <t>EDCM import 4</t>
  </si>
  <si>
    <t>EDCM import 5</t>
  </si>
  <si>
    <t>EDCM import 6</t>
  </si>
  <si>
    <t>EDCM import 7</t>
  </si>
  <si>
    <t>EDCM import 8</t>
  </si>
  <si>
    <t>EDCM import 9</t>
  </si>
  <si>
    <t>EDCM import 10</t>
  </si>
  <si>
    <t>EDCM export 2</t>
  </si>
  <si>
    <t>EDCM export 3</t>
  </si>
  <si>
    <t>EDCM export 4</t>
  </si>
  <si>
    <t>EDCM export 5</t>
  </si>
  <si>
    <t>EDCM export 6</t>
  </si>
  <si>
    <t>EDCM export 7</t>
  </si>
  <si>
    <t>EDCM export 8</t>
  </si>
  <si>
    <t>EDCM export 9</t>
  </si>
  <si>
    <t>EDCM export 10</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</si>
  <si>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</si>
  <si>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</si>
  <si>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</si>
  <si>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</si>
  <si>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</si>
  <si>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</si>
  <si>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</si>
  <si>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</si>
  <si>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</si>
  <si>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</si>
  <si>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</si>
  <si>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</si>
  <si>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</si>
  <si>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</si>
  <si>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</si>
  <si>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</si>
  <si>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</si>
  <si>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</si>
  <si>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</si>
  <si>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</si>
  <si>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</si>
  <si>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</si>
  <si>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</si>
  <si>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</si>
  <si>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</si>
  <si>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</si>
  <si>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</si>
  <si>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</si>
  <si>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</si>
  <si>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</si>
  <si>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</si>
  <si>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</si>
  <si>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</si>
  <si>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</si>
  <si>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</si>
  <si>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</si>
  <si>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</si>
  <si>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</si>
  <si>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</si>
  <si>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</si>
  <si>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</si>
  <si>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</si>
  <si>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</si>
  <si>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</si>
  <si>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</si>
  <si>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</si>
  <si>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</si>
  <si>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</si>
  <si>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</si>
  <si>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</si>
  <si>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</si>
  <si>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</si>
  <si>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</si>
  <si>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</si>
  <si>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</si>
  <si>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</si>
  <si>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</si>
  <si>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</si>
  <si>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</si>
  <si>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</si>
  <si>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</si>
  <si>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</si>
  <si>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</si>
  <si>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</si>
  <si>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</si>
  <si>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</si>
  <si>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</si>
  <si>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</si>
  <si>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</si>
  <si>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</si>
  <si>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</si>
  <si>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</si>
  <si>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</si>
  <si>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</si>
  <si>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</si>
  <si>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</si>
  <si>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</si>
  <si>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</si>
  <si>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</si>
  <si>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</si>
  <si>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</si>
  <si>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</si>
  <si>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</si>
  <si>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</si>
  <si>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</si>
  <si>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</si>
  <si>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</si>
  <si>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</si>
  <si>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</si>
  <si>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</si>
  <si>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</si>
  <si>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</si>
  <si>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</si>
  <si>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</si>
  <si>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</si>
  <si>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</si>
  <si>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</si>
  <si>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</si>
  <si>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</si>
  <si>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</si>
  <si>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</si>
  <si>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</si>
  <si>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</si>
  <si>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</si>
  <si>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</si>
  <si>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</si>
  <si>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</si>
  <si>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</si>
  <si>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</si>
  <si>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</si>
  <si>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</si>
  <si>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</si>
  <si>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</si>
  <si>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</si>
  <si>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</si>
  <si>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</si>
  <si>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</si>
  <si>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</si>
  <si>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</si>
  <si>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</si>
  <si>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</si>
  <si>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</si>
  <si>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</si>
  <si>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</si>
  <si>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</si>
  <si>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</si>
  <si>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</si>
  <si>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</si>
  <si>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</si>
  <si>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</si>
  <si>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</si>
  <si>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</si>
  <si>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</si>
  <si>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</si>
  <si>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</si>
  <si>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</si>
  <si>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</si>
  <si>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</si>
  <si>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</si>
  <si>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</si>
  <si>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</si>
  <si>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</si>
  <si>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</si>
  <si>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</si>
  <si>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</si>
  <si>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</si>
  <si>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</si>
  <si>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</si>
  <si>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</si>
  <si>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</si>
  <si>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</si>
  <si>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</si>
  <si>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</si>
  <si>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</si>
  <si>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</si>
  <si>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</si>
  <si>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</si>
  <si>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</si>
  <si>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</si>
  <si>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</si>
  <si>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</si>
  <si>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</si>
  <si>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</si>
  <si>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</si>
  <si>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</si>
  <si>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</si>
  <si>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</si>
  <si>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</si>
  <si>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</si>
  <si>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</si>
  <si>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</si>
  <si>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</si>
  <si>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</si>
  <si>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</si>
  <si>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</si>
  <si>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</si>
  <si>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</si>
  <si>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</si>
  <si>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</si>
  <si>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</si>
  <si>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</si>
  <si>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</si>
  <si>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</si>
  <si>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</si>
  <si>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</si>
  <si>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</si>
  <si>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</si>
  <si>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</si>
  <si>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</si>
  <si>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</si>
  <si>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</si>
  <si>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</si>
  <si>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</si>
  <si>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</si>
  <si>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</si>
  <si>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</si>
  <si>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</si>
  <si>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</si>
  <si>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</si>
  <si>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</si>
  <si>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</si>
  <si>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</si>
  <si>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</si>
  <si>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</si>
  <si>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</si>
  <si>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</si>
  <si>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</si>
  <si>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</si>
  <si>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</si>
  <si>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</si>
  <si>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</si>
  <si>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</si>
  <si>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</si>
  <si>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</si>
  <si>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</si>
  <si>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</si>
  <si>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</si>
  <si>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</si>
  <si>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</si>
  <si>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</si>
  <si>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</si>
  <si>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</si>
  <si>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</si>
  <si>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</si>
  <si>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</si>
  <si>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</si>
  <si>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</si>
  <si>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</si>
  <si>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</si>
  <si>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</si>
  <si>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</si>
  <si>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</si>
  <si>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</si>
  <si>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</si>
  <si>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</si>
  <si>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</si>
  <si>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</si>
  <si>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</si>
  <si>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</si>
  <si>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</si>
  <si>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</si>
  <si>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</si>
  <si>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</si>
  <si>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</si>
  <si>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</si>
  <si>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</si>
  <si>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</si>
  <si>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</si>
  <si>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</si>
  <si>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</si>
  <si>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</si>
  <si>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</si>
  <si>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</si>
  <si>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</si>
  <si>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</si>
  <si>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</si>
  <si>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</si>
  <si>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</si>
  <si>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</si>
  <si>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</si>
  <si>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</si>
  <si>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</si>
  <si>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</si>
  <si>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</si>
  <si>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</si>
  <si>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</si>
  <si>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</si>
  <si>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</si>
  <si>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</si>
  <si>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</si>
  <si>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</si>
  <si>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</si>
  <si>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</si>
  <si>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</si>
  <si>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</si>
  <si>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</si>
  <si>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</si>
  <si>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</si>
  <si>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</si>
  <si>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</si>
  <si>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</si>
  <si>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</si>
  <si>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</si>
  <si>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</si>
  <si>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</si>
  <si>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</si>
  <si>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</si>
  <si>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</si>
  <si>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</si>
  <si>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</si>
  <si>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</si>
  <si>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</si>
  <si>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</si>
  <si>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</si>
  <si>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</si>
  <si>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</si>
  <si>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</si>
  <si>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</si>
  <si>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</si>
  <si>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</si>
  <si>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</si>
  <si>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</si>
  <si>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</si>
  <si>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</si>
  <si>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</si>
  <si>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</si>
  <si>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</si>
  <si>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</si>
  <si>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</si>
  <si>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</si>
  <si>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</si>
  <si>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</si>
  <si>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</si>
  <si>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</si>
  <si>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</si>
  <si>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</si>
  <si>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</si>
  <si>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</si>
  <si>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</si>
  <si>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</si>
  <si>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</si>
  <si>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</si>
  <si>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</si>
  <si>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</si>
  <si>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</si>
  <si>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</si>
  <si>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</si>
  <si>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</si>
  <si>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</si>
  <si>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</si>
  <si>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</si>
  <si>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</si>
  <si>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</si>
  <si>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</si>
  <si>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</si>
  <si>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</si>
  <si>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</si>
  <si>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</si>
  <si>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</si>
  <si>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</si>
  <si>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</si>
  <si>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</si>
  <si>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</si>
  <si>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</si>
  <si>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</si>
  <si>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</si>
  <si>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</si>
  <si>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</si>
  <si>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</si>
  <si>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</si>
  <si>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</si>
  <si>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</si>
  <si>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</si>
  <si>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</si>
  <si>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</si>
  <si>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</si>
  <si>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</si>
  <si>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</si>
  <si>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</si>
  <si>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</si>
  <si>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</si>
  <si>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</si>
  <si>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</si>
  <si>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</si>
  <si>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</si>
  <si>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</si>
  <si>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</si>
  <si>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</si>
  <si>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</si>
  <si>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</si>
  <si>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</si>
  <si>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</si>
  <si>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</si>
  <si>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</si>
  <si>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</si>
  <si>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</si>
  <si>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</si>
  <si>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</si>
  <si>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</si>
  <si>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</si>
  <si>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</si>
  <si>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</si>
  <si>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</si>
  <si>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</si>
  <si>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</si>
  <si>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</si>
  <si>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</si>
  <si>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</si>
  <si>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</si>
  <si>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</si>
  <si>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</si>
  <si>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</si>
  <si>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</si>
  <si>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</si>
  <si>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</si>
  <si>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</si>
  <si>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</si>
  <si>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</si>
  <si>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</si>
  <si>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</si>
  <si>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</si>
  <si>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</si>
  <si>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</si>
  <si>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</si>
  <si>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</si>
  <si>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</si>
  <si>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</si>
  <si>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</si>
  <si>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</si>
  <si>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</si>
  <si>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</si>
  <si>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</si>
  <si>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</si>
  <si>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</si>
  <si>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</si>
  <si>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</si>
  <si>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</si>
  <si>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</si>
  <si>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</si>
  <si>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</si>
  <si>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</si>
  <si>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</si>
  <si>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</si>
  <si>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</si>
  <si>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</si>
  <si>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</si>
  <si>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</si>
  <si>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</si>
  <si>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</si>
  <si>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</si>
  <si>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</si>
  <si>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</si>
  <si>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</si>
  <si>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</si>
  <si>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</si>
  <si>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</si>
  <si>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</si>
  <si>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</si>
  <si>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</si>
  <si>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</si>
  <si>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</si>
  <si>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</si>
  <si>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</si>
  <si>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</si>
  <si>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</si>
  <si>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</si>
  <si>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</si>
  <si>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</si>
  <si>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</si>
  <si>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</si>
  <si>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</si>
  <si>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</si>
  <si>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</si>
  <si>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</si>
  <si>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</si>
  <si>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</si>
  <si>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</si>
  <si>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</si>
  <si>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</si>
  <si>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</si>
  <si>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</si>
  <si>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</si>
  <si>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</si>
  <si>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</si>
  <si>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</si>
  <si>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</si>
  <si>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</si>
  <si>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</si>
  <si>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</si>
  <si>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</si>
  <si>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</si>
  <si>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</si>
  <si>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</si>
  <si>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</si>
  <si>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</si>
  <si>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</si>
  <si>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</si>
  <si>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</si>
  <si>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</si>
  <si>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</si>
  <si>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</si>
  <si>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</si>
  <si>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</si>
  <si>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</si>
  <si>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</si>
  <si>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</si>
  <si>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</si>
  <si>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</si>
  <si>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</si>
  <si>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</si>
  <si>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</si>
  <si>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</si>
  <si>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</si>
  <si>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</si>
  <si>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</si>
  <si>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</si>
  <si>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</si>
  <si>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</si>
  <si>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</si>
  <si>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</si>
  <si>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</si>
  <si>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</si>
  <si>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</si>
  <si>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</si>
  <si>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</si>
  <si>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</si>
  <si>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</si>
  <si>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</si>
  <si>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</si>
  <si>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</si>
  <si>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</si>
  <si>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</si>
  <si>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</si>
  <si>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</si>
  <si>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</si>
  <si>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</si>
  <si>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</si>
  <si>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</si>
  <si>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</si>
  <si>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</si>
  <si>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</si>
  <si>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</si>
  <si>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</si>
  <si>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</si>
  <si>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</si>
  <si>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</si>
  <si>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</si>
  <si>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</si>
  <si>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</si>
  <si>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</si>
  <si>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</si>
  <si>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</si>
  <si>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</si>
  <si>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</si>
  <si>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</si>
  <si>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</si>
  <si>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</si>
  <si>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</si>
  <si>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</si>
  <si>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</si>
  <si>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</si>
  <si>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</si>
  <si>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</si>
  <si>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</si>
  <si>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</si>
  <si>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</si>
  <si>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</si>
  <si>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</si>
  <si>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</si>
  <si>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</si>
  <si>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</si>
  <si>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</si>
  <si>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</si>
  <si>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</si>
  <si>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</si>
  <si>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</si>
  <si>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</si>
  <si>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</si>
  <si>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</si>
  <si>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</si>
  <si>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</si>
  <si>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</si>
  <si>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</si>
  <si>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</si>
  <si>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</si>
  <si>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</si>
  <si>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</si>
  <si>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</si>
  <si>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</si>
  <si>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</si>
  <si>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</si>
  <si>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</si>
  <si>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</si>
  <si>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</si>
  <si>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</si>
  <si>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</si>
  <si>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</si>
  <si>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</si>
  <si>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</si>
  <si>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</si>
  <si>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</si>
  <si>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</si>
  <si>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</si>
  <si>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</si>
  <si>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</si>
  <si>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</si>
  <si>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</si>
  <si>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</si>
  <si>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</si>
  <si>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</si>
  <si>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</si>
  <si>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</si>
  <si>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Boundary thresholds</t>
  </si>
  <si>
    <t>Basis for Threshold</t>
  </si>
  <si>
    <t>0 to 5000</t>
  </si>
  <si>
    <t>EDCM Band 1</t>
  </si>
  <si>
    <t>EDCM Band 2</t>
  </si>
  <si>
    <t>EDCM Band 3</t>
  </si>
  <si>
    <t>EDCM Band 4</t>
  </si>
  <si>
    <t>Maximum Import Capacity</t>
  </si>
  <si>
    <t>Contains the four Residual charging band allocation for Customers</t>
  </si>
  <si>
    <t>1, 2 or 0</t>
  </si>
  <si>
    <t>3 to 8 or 0</t>
  </si>
  <si>
    <t>2022/23</t>
  </si>
  <si>
    <t>1/4/22</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</si>
  <si>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</si>
  <si>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</si>
  <si>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</si>
  <si>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</si>
  <si>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</si>
  <si>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</si>
  <si>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</si>
  <si>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</si>
  <si>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</si>
  <si>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</si>
  <si>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</si>
  <si>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</si>
  <si>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</si>
  <si>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</si>
  <si>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</si>
  <si>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</si>
  <si>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</si>
  <si>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</si>
  <si>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</si>
  <si>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</si>
  <si>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</si>
  <si>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</si>
  <si>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</si>
  <si>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</si>
  <si>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</si>
  <si>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</si>
  <si>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</si>
  <si>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</si>
  <si>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Time Bands for LV and HV Designated Properties</t>
  </si>
  <si>
    <t>Time Bands for Unmetered Properties</t>
  </si>
  <si>
    <t/>
  </si>
  <si>
    <t>New Import 1</t>
  </si>
  <si>
    <t>New Export 1</t>
  </si>
  <si>
    <t>New Import 2</t>
  </si>
  <si>
    <t>New Export 2</t>
  </si>
  <si>
    <t>New Import 3</t>
  </si>
  <si>
    <t>New Export 3</t>
  </si>
  <si>
    <t>New Import 4</t>
  </si>
  <si>
    <t>New Export 4</t>
  </si>
  <si>
    <t>New Import 5</t>
  </si>
  <si>
    <t>New Export 5</t>
  </si>
  <si>
    <t>New Import 6</t>
  </si>
  <si>
    <t>New Export 6</t>
  </si>
  <si>
    <t>New Import 7</t>
  </si>
  <si>
    <t>New Export 7</t>
  </si>
  <si>
    <t>New Import 8</t>
  </si>
  <si>
    <t>New Export 8</t>
  </si>
  <si>
    <t>New Import 9</t>
  </si>
  <si>
    <t>New Export 9</t>
  </si>
  <si>
    <t>New Import 10</t>
  </si>
  <si>
    <t>New Export 10</t>
  </si>
  <si>
    <t>New Import 11</t>
  </si>
  <si>
    <t>New Export 11</t>
  </si>
  <si>
    <t>New Import 12</t>
  </si>
  <si>
    <t>New Export 12</t>
  </si>
  <si>
    <t>New Import 13</t>
  </si>
  <si>
    <t>New Export 13</t>
  </si>
  <si>
    <t>New Import 14</t>
  </si>
  <si>
    <t>New Export 14</t>
  </si>
  <si>
    <t>New Import 15</t>
  </si>
  <si>
    <t>New Export 15</t>
  </si>
  <si>
    <t>New Import 16</t>
  </si>
  <si>
    <t>New Export 16</t>
  </si>
  <si>
    <t>New Import 17</t>
  </si>
  <si>
    <t>New Export 17</t>
  </si>
  <si>
    <t>New Import 18</t>
  </si>
  <si>
    <t>New Export 18</t>
  </si>
  <si>
    <t>New Import 19</t>
  </si>
  <si>
    <t>New Export 19</t>
  </si>
  <si>
    <t>New Import 20</t>
  </si>
  <si>
    <t>New Export 20</t>
  </si>
  <si>
    <t>New Import 21</t>
  </si>
  <si>
    <t>New Export 21</t>
  </si>
  <si>
    <t>New Import 22</t>
  </si>
  <si>
    <t>New Export 22</t>
  </si>
  <si>
    <t>New Import 23</t>
  </si>
  <si>
    <t>New Export 23</t>
  </si>
  <si>
    <t>New Import 24</t>
  </si>
  <si>
    <t>New Export 24</t>
  </si>
  <si>
    <t>New Import 25</t>
  </si>
  <si>
    <t>New Export 25</t>
  </si>
  <si>
    <t>New Import 26</t>
  </si>
  <si>
    <t>New Export 26</t>
  </si>
  <si>
    <t>New Import 27</t>
  </si>
  <si>
    <t>New Export 27</t>
  </si>
  <si>
    <t>New Import 28</t>
  </si>
  <si>
    <t>New Export 28</t>
  </si>
  <si>
    <t>New Import 29</t>
  </si>
  <si>
    <t>New Export 29</t>
  </si>
  <si>
    <t>New Import 30</t>
  </si>
  <si>
    <t>New Export 30</t>
  </si>
  <si>
    <t>New Import 31</t>
  </si>
  <si>
    <t>New Export 31</t>
  </si>
  <si>
    <t>New Import 32</t>
  </si>
  <si>
    <t>New Export 32</t>
  </si>
  <si>
    <t>New Import 33</t>
  </si>
  <si>
    <t>New Export 33</t>
  </si>
  <si>
    <t>New Import 34</t>
  </si>
  <si>
    <t>New Export 34</t>
  </si>
  <si>
    <t>New Import 35</t>
  </si>
  <si>
    <t>New Export 35</t>
  </si>
  <si>
    <t>New Import 36</t>
  </si>
  <si>
    <t>New Export 36</t>
  </si>
  <si>
    <t>New Import 37</t>
  </si>
  <si>
    <t>New Export 37</t>
  </si>
  <si>
    <t>New Import 38</t>
  </si>
  <si>
    <t>New Export 38</t>
  </si>
  <si>
    <t>New Import 39</t>
  </si>
  <si>
    <t>New Export 39</t>
  </si>
  <si>
    <t>New Import 40</t>
  </si>
  <si>
    <t>New Export 40</t>
  </si>
  <si>
    <t>New Import 41</t>
  </si>
  <si>
    <t>New Export 41</t>
  </si>
  <si>
    <t>New Import 42</t>
  </si>
  <si>
    <t>New Export 42</t>
  </si>
  <si>
    <t>New Import 43</t>
  </si>
  <si>
    <t>New Export 43</t>
  </si>
  <si>
    <t>New Import 44</t>
  </si>
  <si>
    <t>New Export 44</t>
  </si>
  <si>
    <t>New Import 45</t>
  </si>
  <si>
    <t>New Export 45</t>
  </si>
  <si>
    <t>New Import 46</t>
  </si>
  <si>
    <t>New Export 46</t>
  </si>
  <si>
    <t>New Import 47</t>
  </si>
  <si>
    <t>New Export 47</t>
  </si>
  <si>
    <t>New Import 48</t>
  </si>
  <si>
    <t>New Export 48</t>
  </si>
  <si>
    <t>New Import 49</t>
  </si>
  <si>
    <t>New Export 49</t>
  </si>
  <si>
    <t>New Import 50</t>
  </si>
  <si>
    <t>New Export 50</t>
  </si>
  <si>
    <t>New Import 51</t>
  </si>
  <si>
    <t>New Export 51</t>
  </si>
  <si>
    <t>New Import 52</t>
  </si>
  <si>
    <t>New Export 52</t>
  </si>
  <si>
    <t>New Import 53</t>
  </si>
  <si>
    <t>New Export 53</t>
  </si>
  <si>
    <t>New Import 54</t>
  </si>
  <si>
    <t>New Export 54</t>
  </si>
  <si>
    <t>New Import 55</t>
  </si>
  <si>
    <t>New Export 55</t>
  </si>
  <si>
    <t>New Import 56</t>
  </si>
  <si>
    <t>New Export 56</t>
  </si>
  <si>
    <t>New Import 57</t>
  </si>
  <si>
    <t>New Export 57</t>
  </si>
  <si>
    <t>New Import 58</t>
  </si>
  <si>
    <t>New Export 58</t>
  </si>
  <si>
    <t>New Import 59</t>
  </si>
  <si>
    <t>New Export 59</t>
  </si>
  <si>
    <t>New Import 60</t>
  </si>
  <si>
    <t>New Export 60</t>
  </si>
  <si>
    <t>New Import 61</t>
  </si>
  <si>
    <t>New Export 61</t>
  </si>
  <si>
    <t>New Import 62</t>
  </si>
  <si>
    <t>New Export 62</t>
  </si>
  <si>
    <t>New Import 63</t>
  </si>
  <si>
    <t>New Export 63</t>
  </si>
  <si>
    <t>New Import 64</t>
  </si>
  <si>
    <t>New Export 64</t>
  </si>
  <si>
    <t>New Import 65</t>
  </si>
  <si>
    <t>New Export 65</t>
  </si>
  <si>
    <t>1100039606230
1100050612745</t>
  </si>
  <si>
    <t>1170000946973
1170000946982</t>
  </si>
  <si>
    <t>1170001293394
1170001293400</t>
  </si>
  <si>
    <t>1100039676983
1100039676992</t>
  </si>
  <si>
    <t>1100039676690
1100039676706</t>
  </si>
  <si>
    <t>1100039676965
1100039676974</t>
  </si>
  <si>
    <t>1170000817007
1170000817025</t>
  </si>
  <si>
    <t>1160001030330
1160001139525</t>
  </si>
  <si>
    <t>1100050311185
1100050311194</t>
  </si>
  <si>
    <t>1100050013290
1100050314594</t>
  </si>
  <si>
    <t>1160000116234
1160000135185</t>
  </si>
  <si>
    <t>1170000352384
1170000352409</t>
  </si>
  <si>
    <t>1100039601923
1100039601932</t>
  </si>
  <si>
    <t>1100039605139
1100039605148</t>
  </si>
  <si>
    <t>1100039601116
1100050484817</t>
  </si>
  <si>
    <t>1100039603647
1100039603656</t>
  </si>
  <si>
    <t>1100050674421
1100050677575</t>
  </si>
  <si>
    <t>1160000002893
1160000065918</t>
  </si>
  <si>
    <t>1160001007100
1160001122717</t>
  </si>
  <si>
    <t>1170000086612
1170000091783
1170000091792
1170000091808</t>
  </si>
  <si>
    <t xml:space="preserve"> </t>
  </si>
  <si>
    <t>0 to 3571</t>
  </si>
  <si>
    <t>3571 to 12553</t>
  </si>
  <si>
    <t>12553 to 25279</t>
  </si>
  <si>
    <t>25279 to ∞</t>
  </si>
  <si>
    <t>0 to 80</t>
  </si>
  <si>
    <t>80 to 150</t>
  </si>
  <si>
    <t>150 to 231</t>
  </si>
  <si>
    <t>231 to ∞</t>
  </si>
  <si>
    <t>0 to 422</t>
  </si>
  <si>
    <t>422 to 1000</t>
  </si>
  <si>
    <t>1000 to 1800</t>
  </si>
  <si>
    <t>1800 to ∞</t>
  </si>
  <si>
    <t>5000 to 12000</t>
  </si>
  <si>
    <t>12000 to 21500</t>
  </si>
  <si>
    <t>21500 to ∞</t>
  </si>
  <si>
    <t>Based on consumption</t>
  </si>
  <si>
    <t>Murphy Power Distribution Limited GSP_B</t>
  </si>
  <si>
    <t>Back Time Band</t>
  </si>
  <si>
    <t>Red/Back unit charge
p/kWh</t>
  </si>
  <si>
    <t>38, 39, 40, 41, 42, 43, 44, 45, 46, 47, 48, BU0</t>
  </si>
  <si>
    <t>This taBe has intentionally been left Bank. The line loss factors that are approved by the BSC Panel for the applicaBe year and consequently puBished on the Elexon website will take precedence and be used in Settlement. This annex will be re-puBished once these values are availaBe.</t>
  </si>
  <si>
    <t>26, 27, 34, 35, BDA, BDB, BDC, BDD</t>
  </si>
  <si>
    <t>28, 29, 30, 31, BN1, BN5, BP0</t>
  </si>
  <si>
    <t>BN2, BN6, BP1</t>
  </si>
  <si>
    <t>BN3, BN7, BP2</t>
  </si>
  <si>
    <t>BN4, BN8, BP3</t>
  </si>
  <si>
    <t>BE5</t>
  </si>
  <si>
    <t>BE6, BP4</t>
  </si>
  <si>
    <t>32, 33, BM1, BM5, BE7, BP5</t>
  </si>
  <si>
    <t>BM2, BM6, BE8, BP6</t>
  </si>
  <si>
    <t>BM3, BM7, BE9, BP7</t>
  </si>
  <si>
    <t>BM4, BM8, BEA, BP8</t>
  </si>
  <si>
    <t>BEB, BP9</t>
  </si>
  <si>
    <t>B16, B17, BEC, BPA, BS1</t>
  </si>
  <si>
    <t>BED, BPB, BS2</t>
  </si>
  <si>
    <t>BEE, BPC, BS3</t>
  </si>
  <si>
    <t>BEF, BPD, BS4</t>
  </si>
  <si>
    <t>BEG, BPE</t>
  </si>
  <si>
    <t>36, 37, BH1, BEH, BMA, BPF</t>
  </si>
  <si>
    <t>BH2, BEZ, BMB, BPG</t>
  </si>
  <si>
    <t>BH3, BEJ, BMC, BPH</t>
  </si>
  <si>
    <t>BH4, BEK, BMD, BPZ</t>
  </si>
  <si>
    <t>BG1, BG3, BPJ</t>
  </si>
  <si>
    <t>BG4, BPK</t>
  </si>
  <si>
    <t>BG2, BG5, BPL</t>
  </si>
  <si>
    <t>BG6, BPM</t>
  </si>
  <si>
    <t>BEL, BG7, BPN</t>
  </si>
  <si>
    <t>B16</t>
  </si>
  <si>
    <t>BDC</t>
  </si>
  <si>
    <t>BDD</t>
  </si>
  <si>
    <t>BE6</t>
  </si>
  <si>
    <t>BE7</t>
  </si>
  <si>
    <t>BE8</t>
  </si>
  <si>
    <t>BE9</t>
  </si>
  <si>
    <t>BEA</t>
  </si>
  <si>
    <t>B17, BEB</t>
  </si>
  <si>
    <t>BEC</t>
  </si>
  <si>
    <t>BED</t>
  </si>
  <si>
    <t>BEE</t>
  </si>
  <si>
    <t>BEF</t>
  </si>
  <si>
    <t>BEH</t>
  </si>
  <si>
    <t>BEZ</t>
  </si>
  <si>
    <t>BEJ</t>
  </si>
  <si>
    <t>BEK</t>
  </si>
  <si>
    <t>BEL</t>
  </si>
  <si>
    <t>BG1</t>
  </si>
  <si>
    <t>BG2</t>
  </si>
  <si>
    <t>BG3</t>
  </si>
  <si>
    <t>BG4</t>
  </si>
  <si>
    <t>BG5</t>
  </si>
  <si>
    <t>BG6</t>
  </si>
  <si>
    <t>BG7</t>
  </si>
  <si>
    <t>BM1</t>
  </si>
  <si>
    <t>BM2</t>
  </si>
  <si>
    <t>BM3</t>
  </si>
  <si>
    <t>BM4</t>
  </si>
  <si>
    <t>BE1</t>
  </si>
  <si>
    <t>BE2</t>
  </si>
  <si>
    <t>BE3</t>
  </si>
  <si>
    <t>BE4</t>
  </si>
  <si>
    <t>BM5</t>
  </si>
  <si>
    <t>BM6</t>
  </si>
  <si>
    <t>BM7</t>
  </si>
  <si>
    <t>BM8</t>
  </si>
  <si>
    <t>BH1, BMA</t>
  </si>
  <si>
    <t>BH2, BMB</t>
  </si>
  <si>
    <t>BH3, BMC</t>
  </si>
  <si>
    <t>BH4, BMD</t>
  </si>
  <si>
    <t>BN1</t>
  </si>
  <si>
    <t>BN2</t>
  </si>
  <si>
    <t>BN3</t>
  </si>
  <si>
    <t>BN4</t>
  </si>
  <si>
    <t>BN5</t>
  </si>
  <si>
    <t>BN6</t>
  </si>
  <si>
    <t>BN7</t>
  </si>
  <si>
    <t>BN8</t>
  </si>
  <si>
    <t>BP0</t>
  </si>
  <si>
    <t>BP1</t>
  </si>
  <si>
    <t>BP2</t>
  </si>
  <si>
    <t>BP3</t>
  </si>
  <si>
    <t>BP4</t>
  </si>
  <si>
    <t>BP5</t>
  </si>
  <si>
    <t>BP6</t>
  </si>
  <si>
    <t>BP7</t>
  </si>
  <si>
    <t>BP8</t>
  </si>
  <si>
    <t>BP9</t>
  </si>
  <si>
    <t>BPA</t>
  </si>
  <si>
    <t>BPB</t>
  </si>
  <si>
    <t>BPC</t>
  </si>
  <si>
    <t>BPD</t>
  </si>
  <si>
    <t>BPE</t>
  </si>
  <si>
    <t>BPF</t>
  </si>
  <si>
    <t>BPG</t>
  </si>
  <si>
    <t>BPH</t>
  </si>
  <si>
    <t>BPZ</t>
  </si>
  <si>
    <t>BPJ</t>
  </si>
  <si>
    <t>BPK</t>
  </si>
  <si>
    <t>BPL</t>
  </si>
  <si>
    <t>BPM</t>
  </si>
  <si>
    <t>BPN</t>
  </si>
  <si>
    <t>BS1</t>
  </si>
  <si>
    <t>BS2</t>
  </si>
  <si>
    <t>BS3</t>
  </si>
  <si>
    <t>BS4</t>
  </si>
  <si>
    <t>BU2</t>
  </si>
  <si>
    <t>BU3</t>
  </si>
  <si>
    <t>BDA, 26, 34</t>
  </si>
  <si>
    <t>28, 30</t>
  </si>
  <si>
    <t>BU0, 38, 40, 42, 44, 46</t>
  </si>
  <si>
    <t>BDB, 27, 35</t>
  </si>
  <si>
    <t>29, 31</t>
  </si>
  <si>
    <t>39, 41, 43, 45, 47</t>
  </si>
  <si>
    <t>BEG, 37</t>
  </si>
  <si>
    <t>26, 27, 28, 29, 30, 31, 32, 33, 34, 35, 38, 39, 40, 41, 42, 43, 44, 45, 46, 47, BDA, BDB, BDC, BDD, BE1, BE2, BE3, BE4, BE5, BE6, BE7, BE8, BE9, BEA, BG1, BG2, BG3, BG5, BM1, BM2, BM3, BM4, BM5, BM6, BM7, BM8, BN1, BN2, BN3, BN4, BN5, BN6, BN7, BN8, BP0, BP1, BP2, BP3, BP4, BP5, BP6, BP7, BP8, BPJ, BPL, BU0</t>
  </si>
  <si>
    <t>B16, B17, BEB, BEC, BED, BEE, BEF, BG4, BG6, BP9, BPA, BPB, BPC, BPD, BPK, BPM, BS1, BS2, BS3, BS4</t>
  </si>
  <si>
    <t>36, 37, BEG, BEH, BEJ, BEK, BEL, BEZ, BG7, BH1, BH2, BH3, BH4, BMA, BMB, BMC, BMD, BPE, BPF, BPG, BPH, BPN, BPZ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</si>
</sst>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s>
  <fonts count="35"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20"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5" fillId="24" borderId="0" applyNumberFormat="0" applyBorder="0" applyAlignment="0" applyProtection="0"/>
    <xf numFmtId="0" fontId="4" fillId="6"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4" fillId="27" borderId="0" applyNumberFormat="0" applyBorder="0" applyAlignment="0" applyProtection="0"/>
    <xf numFmtId="0" fontId="25" fillId="28" borderId="0" applyNumberFormat="0" applyBorder="0" applyAlignment="0" applyProtection="0"/>
    <xf numFmtId="0" fontId="29" fillId="0" borderId="0"/>
    <xf numFmtId="0" fontId="31"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61">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170" fontId="19" fillId="12" borderId="1" xfId="0" applyNumberFormat="1" applyFont="1" applyFill="1" applyBorder="1" applyAlignment="1" applyProtection="1">
      <alignment horizontal="center" vertical="center"/>
      <protection locked="0"/>
    </xf>
    <xf numFmtId="171" fontId="19" fillId="12" borderId="1" xfId="0" applyNumberFormat="1" applyFont="1" applyFill="1" applyBorder="1" applyAlignment="1" applyProtection="1">
      <alignment horizontal="center" vertical="center"/>
      <protection locked="0"/>
    </xf>
    <xf numFmtId="170" fontId="19" fillId="14" borderId="1" xfId="0" applyNumberFormat="1" applyFont="1" applyFill="1" applyBorder="1" applyAlignment="1" applyProtection="1">
      <alignment horizontal="center" vertical="center"/>
      <protection locked="0"/>
    </xf>
    <xf numFmtId="171" fontId="19"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9"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172" fontId="22" fillId="9" borderId="1" xfId="0" applyNumberFormat="1" applyFont="1" applyFill="1" applyBorder="1" applyAlignment="1" applyProtection="1">
      <alignment horizontal="center" vertical="center"/>
      <protection locked="0"/>
    </xf>
    <xf numFmtId="172"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9" borderId="1" xfId="6" applyNumberFormat="1" applyFont="1" applyFill="1" applyBorder="1" applyAlignment="1" applyProtection="1">
      <alignment horizontal="left" vertical="center" wrapText="1"/>
      <protection locked="0"/>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18" fillId="17" borderId="0" xfId="1"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9" fillId="17" borderId="0" xfId="6" applyFont="1" applyFill="1" applyBorder="1" applyAlignment="1">
      <alignment vertical="center"/>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8" fillId="17" borderId="8" xfId="1" applyNumberFormat="1" applyFont="1" applyFill="1" applyBorder="1" applyAlignment="1">
      <alignment horizontal="center" vertical="center" wrapText="1"/>
    </xf>
    <xf numFmtId="0" fontId="14" fillId="0" borderId="0" xfId="3" applyAlignment="1" applyProtection="1"/>
    <xf numFmtId="0" fontId="14" fillId="2" borderId="0" xfId="3" applyFont="1" applyFill="1" applyAlignment="1" applyProtection="1">
      <alignment vertical="center"/>
      <protection hidden="1"/>
    </xf>
    <xf numFmtId="0" fontId="7" fillId="9" borderId="1" xfId="6" applyNumberFormat="1" applyFont="1" applyFill="1" applyBorder="1" applyAlignment="1" applyProtection="1">
      <alignment horizontal="left" vertical="center" wrapText="1"/>
    </xf>
    <xf numFmtId="1" fontId="7" fillId="9" borderId="1" xfId="6" applyNumberFormat="1" applyFont="1" applyFill="1" applyBorder="1" applyAlignment="1" applyProtection="1">
      <alignment horizontal="left" vertical="center" wrapText="1"/>
    </xf>
    <xf numFmtId="172" fontId="5" fillId="23" borderId="1" xfId="6" applyNumberFormat="1" applyFont="1" applyFill="1" applyBorder="1" applyAlignment="1" applyProtection="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pplyProtection="1">
      <alignment horizontal="center" vertical="center"/>
    </xf>
    <xf numFmtId="165" fontId="5" fillId="12" borderId="1" xfId="6" applyNumberFormat="1" applyFont="1" applyFill="1" applyBorder="1" applyAlignment="1" applyProtection="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pplyProtection="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4" fontId="4" fillId="30" borderId="1" xfId="9" applyNumberFormat="1" applyFill="1" applyBorder="1" applyAlignment="1" applyProtection="1">
      <alignment vertical="center"/>
      <protection locked="0"/>
    </xf>
    <xf numFmtId="175" fontId="4" fillId="30" borderId="1" xfId="9" applyNumberFormat="1" applyFill="1" applyBorder="1" applyAlignment="1" applyProtection="1">
      <alignment vertical="center"/>
    </xf>
    <xf numFmtId="175" fontId="4" fillId="33" borderId="1" xfId="9" applyNumberFormat="1" applyFill="1" applyBorder="1" applyAlignment="1" applyProtection="1">
      <alignment vertical="center"/>
    </xf>
    <xf numFmtId="175" fontId="7" fillId="31" borderId="1" xfId="10" applyNumberFormat="1" applyFont="1" applyFill="1" applyBorder="1" applyAlignment="1" applyProtection="1">
      <alignment vertical="center"/>
    </xf>
    <xf numFmtId="175" fontId="7" fillId="34" borderId="1" xfId="10" applyNumberFormat="1" applyFont="1" applyFill="1" applyBorder="1" applyAlignment="1" applyProtection="1">
      <alignment vertical="center"/>
    </xf>
    <xf numFmtId="176" fontId="4" fillId="30" borderId="5" xfId="9" applyNumberFormat="1" applyFill="1" applyBorder="1" applyAlignment="1" applyProtection="1">
      <alignment vertical="center"/>
    </xf>
    <xf numFmtId="176" fontId="4" fillId="30"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164" fontId="22" fillId="10" borderId="1" xfId="0" applyNumberFormat="1" applyFont="1" applyFill="1" applyBorder="1" applyAlignment="1" applyProtection="1">
      <alignment horizontal="center" vertical="center"/>
    </xf>
    <xf numFmtId="177" fontId="23" fillId="18" borderId="1" xfId="0" applyNumberFormat="1" applyFont="1" applyFill="1" applyBorder="1" applyAlignment="1" applyProtection="1">
      <alignment horizontal="center" vertical="center"/>
      <protection locked="0"/>
    </xf>
    <xf numFmtId="177" fontId="22" fillId="19" borderId="1" xfId="0" applyNumberFormat="1" applyFont="1" applyFill="1" applyBorder="1" applyAlignment="1" applyProtection="1">
      <alignment horizontal="center" vertical="center"/>
      <protection locked="0"/>
    </xf>
    <xf numFmtId="177" fontId="23" fillId="20" borderId="1" xfId="0" applyNumberFormat="1" applyFont="1" applyFill="1" applyBorder="1" applyAlignment="1" applyProtection="1">
      <alignment horizontal="center" vertical="center"/>
      <protection locked="0"/>
    </xf>
    <xf numFmtId="177" fontId="23" fillId="21" borderId="1" xfId="0" applyNumberFormat="1" applyFont="1" applyFill="1" applyBorder="1" applyAlignment="1" applyProtection="1">
      <alignment horizontal="center" vertical="center"/>
      <protection locked="0"/>
    </xf>
    <xf numFmtId="177" fontId="22" fillId="22"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7" fontId="32"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2"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2"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3"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6" borderId="0" xfId="6" applyFill="1" applyAlignment="1">
      <alignment horizontal="left" vertical="center"/>
    </xf>
    <xf numFmtId="178" fontId="7" fillId="36" borderId="0" xfId="6" applyNumberFormat="1" applyFill="1" applyAlignment="1">
      <alignment horizontal="left"/>
    </xf>
    <xf numFmtId="0" fontId="8" fillId="7" borderId="1" xfId="0" applyFont="1" applyFill="1" applyBorder="1" applyAlignment="1">
      <alignment horizontal="center" vertical="center" wrapText="1"/>
    </xf>
    <xf numFmtId="0" fontId="8" fillId="11" borderId="1" xfId="0" applyFont="1" applyFill="1" applyBorder="1" applyAlignment="1" applyProtection="1">
      <alignment vertical="center" wrapText="1"/>
    </xf>
    <xf numFmtId="0" fontId="34" fillId="0" borderId="1" xfId="16" applyFont="1" applyFill="1" applyBorder="1" applyAlignment="1" applyProtection="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2" fillId="3" borderId="1" xfId="0" applyNumberFormat="1" applyFont="1" applyFill="1" applyBorder="1" applyAlignment="1" applyProtection="1">
      <alignment horizontal="center" vertical="center"/>
    </xf>
    <xf numFmtId="2" fontId="22" fillId="10" borderId="1" xfId="0" applyNumberFormat="1" applyFont="1" applyFill="1" applyBorder="1" applyAlignment="1" applyProtection="1">
      <alignment horizontal="center" vertical="center"/>
    </xf>
    <xf numFmtId="0" fontId="7" fillId="2" borderId="0" xfId="6" quotePrefix="1"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49" fontId="22" fillId="0" borderId="1" xfId="0" applyNumberFormat="1" applyFont="1" applyFill="1" applyBorder="1" applyAlignment="1" applyProtection="1">
      <alignment horizontal="center" vertical="center" wrapText="1"/>
      <protection locked="0"/>
    </xf>
    <xf numFmtId="3" fontId="22" fillId="0" borderId="1" xfId="0" applyNumberFormat="1"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center" wrapText="1"/>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2" fillId="0" borderId="1" xfId="0" quotePrefix="1" applyNumberFormat="1" applyFont="1" applyFill="1" applyBorder="1" applyAlignment="1" applyProtection="1">
      <alignment horizontal="center" vertical="center" wrapText="1"/>
      <protection locked="0"/>
    </xf>
    <xf numFmtId="3" fontId="22" fillId="0" borderId="1" xfId="0" quotePrefix="1" applyNumberFormat="1" applyFont="1" applyFill="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8" fillId="7" borderId="6" xfId="0" applyFont="1" applyFill="1" applyBorder="1" applyAlignment="1" applyProtection="1">
      <alignment vertical="center" wrapText="1"/>
      <protection locked="0"/>
    </xf>
    <xf numFmtId="0" fontId="26" fillId="20" borderId="1" xfId="0" applyFont="1" applyFill="1" applyBorder="1" applyAlignment="1" applyProtection="1">
      <alignment horizontal="center" vertical="center" wrapText="1"/>
      <protection locked="0"/>
    </xf>
    <xf numFmtId="0" fontId="26"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7" borderId="0"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0" fontId="26" fillId="18"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7"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4" xfId="0" applyFont="1" applyFill="1" applyBorder="1" applyAlignment="1">
      <alignment horizontal="center" vertical="center" wrapText="1"/>
    </xf>
    <xf numFmtId="0" fontId="8" fillId="0" borderId="15" xfId="0" applyFont="1" applyFill="1" applyBorder="1" applyAlignment="1">
      <alignment vertical="center" wrapText="1"/>
    </xf>
    <xf numFmtId="0" fontId="7" fillId="0" borderId="16" xfId="0" applyFont="1" applyFill="1" applyBorder="1" applyAlignment="1">
      <alignment horizontal="center" vertical="center" wrapText="1"/>
    </xf>
    <xf numFmtId="0" fontId="0" fillId="0" borderId="0" xfId="0"/>
    <xf numFmtId="0" fontId="7" fillId="0" borderId="1" xfId="0" applyFont="1" applyBorder="1" applyAlignment="1">
      <alignment vertical="center" wrapText="1"/>
    </xf>
    <xf numFmtId="0" fontId="7" fillId="0" borderId="0" xfId="0" applyFont="1" applyBorder="1" applyAlignment="1">
      <alignment wrapText="1"/>
    </xf>
    <xf numFmtId="0" fontId="8" fillId="0" borderId="0" xfId="0" applyFont="1" applyBorder="1" applyAlignment="1">
      <alignment vertical="top" wrapText="1"/>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18" fillId="17" borderId="0" xfId="1" applyNumberFormat="1" applyFont="1" applyFill="1" applyBorder="1" applyAlignment="1">
      <alignment horizontal="center" vertical="center" wrapText="1"/>
    </xf>
    <xf numFmtId="0" fontId="8" fillId="11" borderId="1" xfId="0" applyFont="1" applyFill="1" applyBorder="1" applyAlignment="1" applyProtection="1">
      <alignment vertical="center" wrapText="1"/>
    </xf>
    <xf numFmtId="0" fontId="7" fillId="4" borderId="1" xfId="0" applyFont="1" applyFill="1" applyBorder="1" applyAlignment="1">
      <alignment horizontal="center" vertical="center" wrapText="1"/>
    </xf>
    <xf numFmtId="1" fontId="18" fillId="17"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22" fillId="8" borderId="1" xfId="0" applyNumberFormat="1" applyFont="1" applyFill="1" applyBorder="1" applyAlignment="1" applyProtection="1">
      <alignment horizontal="center" vertical="center" wrapText="1"/>
    </xf>
    <xf numFmtId="0" fontId="22" fillId="17" borderId="1" xfId="0" applyNumberFormat="1" applyFont="1" applyFill="1" applyBorder="1" applyAlignment="1" applyProtection="1">
      <alignment horizontal="center" vertical="center" wrapText="1"/>
    </xf>
    <xf numFmtId="0" fontId="7" fillId="0" borderId="6" xfId="6" applyFont="1" applyBorder="1" applyAlignment="1">
      <alignment horizontal="center" vertical="center" wrapText="1"/>
    </xf>
    <xf numFmtId="0" fontId="8" fillId="7" borderId="6" xfId="6" applyFont="1" applyFill="1" applyBorder="1" applyAlignment="1" applyProtection="1">
      <alignment vertical="center" wrapText="1"/>
      <protection locked="0"/>
    </xf>
    <xf numFmtId="0" fontId="26" fillId="20" borderId="1" xfId="6" applyFont="1" applyFill="1" applyBorder="1" applyAlignment="1" applyProtection="1">
      <alignment horizontal="center" vertical="center" wrapText="1"/>
      <protection locked="0"/>
    </xf>
    <xf numFmtId="0" fontId="26" fillId="21" borderId="1" xfId="6" applyFont="1" applyFill="1" applyBorder="1" applyAlignment="1" applyProtection="1">
      <alignment horizontal="center" vertical="center" wrapText="1"/>
      <protection locked="0"/>
    </xf>
    <xf numFmtId="0" fontId="8" fillId="22" borderId="1" xfId="6" applyFont="1" applyFill="1" applyBorder="1" applyAlignment="1" applyProtection="1">
      <alignment horizontal="center" vertical="center" wrapText="1"/>
      <protection locked="0"/>
    </xf>
    <xf numFmtId="0" fontId="18" fillId="17" borderId="0" xfId="1" applyNumberFormat="1" applyFont="1" applyFill="1" applyBorder="1" applyAlignment="1">
      <alignment horizontal="center" vertical="center" wrapText="1"/>
    </xf>
    <xf numFmtId="172" fontId="22" fillId="19" borderId="3" xfId="6" applyNumberFormat="1" applyFont="1" applyFill="1" applyBorder="1" applyAlignment="1" applyProtection="1">
      <alignment horizontal="center" vertical="center" wrapText="1"/>
      <protection locked="0"/>
    </xf>
    <xf numFmtId="0" fontId="7" fillId="0" borderId="1" xfId="6" applyFont="1" applyBorder="1" applyAlignment="1">
      <alignment horizontal="center" vertical="center" wrapText="1"/>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4" borderId="1" xfId="6" applyFont="1" applyFill="1" applyBorder="1" applyAlignment="1">
      <alignment horizontal="center" vertical="center" wrapText="1"/>
    </xf>
    <xf numFmtId="0" fontId="26" fillId="18"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7" borderId="1" xfId="6" applyFont="1"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Font="1" applyFill="1" applyBorder="1" applyAlignment="1">
      <alignment horizontal="center" vertical="center" wrapText="1"/>
    </xf>
    <xf numFmtId="0" fontId="8" fillId="0" borderId="15" xfId="6" applyFont="1" applyFill="1" applyBorder="1" applyAlignment="1">
      <alignment vertical="center" wrapText="1"/>
    </xf>
    <xf numFmtId="0" fontId="7" fillId="0" borderId="16" xfId="6" applyFont="1" applyFill="1" applyBorder="1" applyAlignment="1">
      <alignment horizontal="center" vertical="center" wrapText="1"/>
    </xf>
    <xf numFmtId="0" fontId="7" fillId="4" borderId="3" xfId="6"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1" fontId="7" fillId="9" borderId="1" xfId="0" quotePrefix="1" applyNumberFormat="1" applyFont="1" applyFill="1" applyBorder="1" applyAlignment="1" applyProtection="1">
      <alignment horizontal="left" vertical="center" wrapText="1"/>
      <protection locked="0"/>
    </xf>
    <xf numFmtId="1" fontId="8" fillId="7" borderId="1" xfId="6" quotePrefix="1" applyNumberFormat="1" applyFont="1" applyFill="1" applyBorder="1" applyAlignment="1">
      <alignment horizontal="center" vertical="center" wrapText="1"/>
    </xf>
    <xf numFmtId="1" fontId="7" fillId="9" borderId="1" xfId="0" quotePrefix="1" applyNumberFormat="1" applyFont="1" applyFill="1" applyBorder="1" applyAlignment="1" applyProtection="1">
      <alignment horizontal="left" vertical="center" wrapText="1"/>
    </xf>
    <xf numFmtId="1" fontId="7" fillId="2" borderId="0" xfId="6" applyNumberFormat="1" applyFont="1" applyFill="1" applyAlignment="1">
      <alignment vertical="center"/>
    </xf>
    <xf numFmtId="1" fontId="7" fillId="2" borderId="8" xfId="6" quotePrefix="1" applyNumberFormat="1" applyFont="1" applyFill="1" applyBorder="1" applyAlignment="1">
      <alignment vertical="center" wrapText="1"/>
    </xf>
    <xf numFmtId="1" fontId="8" fillId="7" borderId="1" xfId="6" applyNumberFormat="1" applyFont="1" applyFill="1" applyBorder="1" applyAlignment="1">
      <alignment horizontal="center" vertical="center" wrapText="1"/>
    </xf>
    <xf numFmtId="1" fontId="7" fillId="2" borderId="0" xfId="6" applyNumberFormat="1" applyFont="1" applyFill="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center" wrapText="1"/>
    </xf>
    <xf numFmtId="165" fontId="0" fillId="2" borderId="1" xfId="0" applyNumberFormat="1" applyFill="1" applyBorder="1" applyAlignment="1">
      <alignment vertical="center"/>
    </xf>
    <xf numFmtId="0" fontId="0" fillId="2" borderId="1" xfId="0" applyFill="1" applyBorder="1" applyAlignment="1">
      <alignment vertical="center" wrapText="1"/>
    </xf>
    <xf numFmtId="177" fontId="0" fillId="2" borderId="0" xfId="0" applyNumberFormat="1" applyFill="1" applyAlignment="1">
      <alignment vertical="center"/>
    </xf>
    <xf numFmtId="177" fontId="0" fillId="2" borderId="0" xfId="0" applyNumberFormat="1" applyFill="1" applyAlignment="1">
      <alignment horizontal="center" vertical="center"/>
    </xf>
    <xf numFmtId="172" fontId="22" fillId="37" borderId="1" xfId="0" applyNumberFormat="1" applyFont="1" applyFill="1" applyBorder="1" applyAlignment="1" applyProtection="1">
      <alignment horizontal="center" vertical="center"/>
      <protection locked="0"/>
    </xf>
    <xf numFmtId="0" fontId="8" fillId="4" borderId="1" xfId="6" applyFont="1" applyFill="1" applyBorder="1" applyAlignment="1">
      <alignment horizontal="center" vertical="center" wrapText="1"/>
    </xf>
    <xf numFmtId="0" fontId="8" fillId="0" borderId="14" xfId="6" applyFont="1" applyFill="1" applyBorder="1" applyAlignment="1">
      <alignment horizontal="center" vertical="center" wrapText="1"/>
    </xf>
    <xf numFmtId="0" fontId="22" fillId="8" borderId="1" xfId="0" applyNumberFormat="1" applyFont="1" applyFill="1" applyBorder="1" applyAlignment="1" applyProtection="1">
      <alignment horizontal="center" vertical="center" wrapText="1"/>
      <protection locked="0"/>
    </xf>
    <xf numFmtId="0" fontId="8" fillId="2" borderId="0" xfId="0" applyFont="1" applyFill="1" applyAlignment="1">
      <alignment horizontal="center" vertical="center"/>
    </xf>
    <xf numFmtId="0" fontId="7"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NumberFormat="1" applyFont="1" applyFill="1" applyAlignment="1" applyProtection="1">
      <alignment horizontal="left" vertical="top" wrapText="1"/>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7" fillId="2" borderId="8" xfId="6" quotePrefix="1" applyFont="1" applyFill="1" applyBorder="1" applyAlignment="1">
      <alignment horizontal="center" vertical="center" wrapText="1"/>
    </xf>
    <xf numFmtId="0" fontId="31" fillId="35" borderId="11" xfId="15" quotePrefix="1" applyBorder="1" applyAlignment="1">
      <alignment horizontal="left" vertical="top" wrapText="1"/>
    </xf>
    <xf numFmtId="0" fontId="31" fillId="35"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0" fontId="7" fillId="0" borderId="15" xfId="0" applyFont="1" applyFill="1" applyBorder="1" applyAlignment="1">
      <alignment horizontal="left" vertical="center" wrapText="1"/>
    </xf>
    <xf numFmtId="0" fontId="8" fillId="0" borderId="15" xfId="0" applyFont="1" applyFill="1" applyBorder="1" applyAlignment="1">
      <alignment horizontal="left" vertical="center" wrapText="1"/>
    </xf>
    <xf numFmtId="172" fontId="22" fillId="19" borderId="3" xfId="0" applyNumberFormat="1" applyFont="1" applyFill="1" applyBorder="1" applyAlignment="1" applyProtection="1">
      <alignment horizontal="center" vertical="center"/>
      <protection locked="0"/>
    </xf>
    <xf numFmtId="172" fontId="22" fillId="19"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6" fillId="18" borderId="3" xfId="0" applyFont="1" applyFill="1" applyBorder="1" applyAlignment="1" applyProtection="1">
      <alignment horizontal="center" vertical="center" wrapText="1"/>
      <protection locked="0"/>
    </xf>
    <xf numFmtId="0" fontId="26" fillId="18" borderId="4" xfId="0" applyFont="1" applyFill="1" applyBorder="1" applyAlignment="1" applyProtection="1">
      <alignment horizontal="center" vertical="center" wrapText="1"/>
      <protection locked="0"/>
    </xf>
    <xf numFmtId="0" fontId="26" fillId="18" borderId="5"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6" fillId="0" borderId="1" xfId="0" applyFont="1" applyBorder="1" applyAlignment="1">
      <alignment wrapText="1"/>
    </xf>
    <xf numFmtId="0" fontId="0" fillId="0" borderId="1" xfId="0" applyBorder="1" applyAlignment="1"/>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10" fillId="0" borderId="1" xfId="0" applyFont="1" applyBorder="1" applyAlignment="1">
      <alignment wrapText="1"/>
    </xf>
    <xf numFmtId="0" fontId="8" fillId="0" borderId="1" xfId="0" applyFont="1" applyBorder="1" applyAlignment="1"/>
    <xf numFmtId="0" fontId="0" fillId="0" borderId="1" xfId="0" applyBorder="1" applyAlignment="1">
      <alignment vertical="top"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7" fillId="0" borderId="22" xfId="6" applyFont="1" applyFill="1" applyBorder="1" applyAlignment="1">
      <alignment horizontal="center" vertical="center" wrapText="1"/>
    </xf>
    <xf numFmtId="0" fontId="7" fillId="0" borderId="17" xfId="6" applyFont="1" applyFill="1" applyBorder="1" applyAlignment="1">
      <alignment horizontal="center" vertical="center" wrapText="1"/>
    </xf>
    <xf numFmtId="0" fontId="7" fillId="0" borderId="19" xfId="6" applyFont="1" applyFill="1" applyBorder="1" applyAlignment="1">
      <alignment horizontal="center" vertical="center" wrapText="1"/>
    </xf>
    <xf numFmtId="0" fontId="8" fillId="0" borderId="20" xfId="6" applyFont="1" applyFill="1" applyBorder="1" applyAlignment="1">
      <alignment horizontal="left" vertical="center" wrapText="1"/>
    </xf>
    <xf numFmtId="0" fontId="8" fillId="0" borderId="22" xfId="6" applyFont="1" applyFill="1" applyBorder="1" applyAlignment="1">
      <alignment horizontal="left" vertical="center" wrapText="1"/>
    </xf>
    <xf numFmtId="0" fontId="31" fillId="35" borderId="11" xfId="15" quotePrefix="1" applyBorder="1" applyAlignment="1" applyProtection="1">
      <alignment horizontal="left" vertical="center" wrapText="1"/>
    </xf>
    <xf numFmtId="0" fontId="31" fillId="35" borderId="8" xfId="15" quotePrefix="1" applyBorder="1" applyAlignment="1" applyProtection="1">
      <alignment horizontal="left" vertical="center" wrapText="1"/>
    </xf>
    <xf numFmtId="0" fontId="31" fillId="35" borderId="11" xfId="15" quotePrefix="1" applyBorder="1" applyAlignment="1" applyProtection="1">
      <alignment horizontal="center" vertical="center" wrapText="1"/>
    </xf>
    <xf numFmtId="0" fontId="31" fillId="35" borderId="8" xfId="15" quotePrefix="1" applyBorder="1" applyAlignment="1" applyProtection="1">
      <alignment horizontal="center" vertical="center" wrapText="1"/>
    </xf>
    <xf numFmtId="0" fontId="31" fillId="35"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1" fillId="17"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16" fillId="17" borderId="6" xfId="0" applyNumberFormat="1" applyFont="1" applyFill="1" applyBorder="1" applyAlignment="1" applyProtection="1">
      <alignment horizontal="center" vertical="center"/>
      <protection locked="0"/>
    </xf>
    <xf numFmtId="0" fontId="16" fillId="17" borderId="13" xfId="0" applyNumberFormat="1" applyFont="1" applyFill="1" applyBorder="1" applyAlignment="1" applyProtection="1">
      <alignment horizontal="center" vertical="center"/>
      <protection locked="0"/>
    </xf>
    <xf numFmtId="0" fontId="16" fillId="17" borderId="2" xfId="0" applyNumberFormat="1" applyFont="1" applyFill="1" applyBorder="1" applyAlignment="1" applyProtection="1">
      <alignment horizontal="center" vertical="center"/>
      <protection locked="0"/>
    </xf>
    <xf numFmtId="0" fontId="16" fillId="17" borderId="6" xfId="0" quotePrefix="1" applyNumberFormat="1" applyFont="1" applyFill="1" applyBorder="1" applyAlignment="1" applyProtection="1">
      <alignment horizontal="center" vertical="center" wrapText="1"/>
      <protection locked="0"/>
    </xf>
    <xf numFmtId="0" fontId="16" fillId="17" borderId="13" xfId="0" applyNumberFormat="1" applyFont="1" applyFill="1" applyBorder="1" applyAlignment="1" applyProtection="1">
      <alignment horizontal="center" vertical="center" wrapText="1"/>
      <protection locked="0"/>
    </xf>
    <xf numFmtId="0" fontId="16" fillId="17" borderId="2" xfId="0" applyNumberFormat="1" applyFont="1" applyFill="1" applyBorder="1" applyAlignment="1" applyProtection="1">
      <alignment horizontal="center" vertical="center" wrapText="1"/>
      <protection locked="0"/>
    </xf>
    <xf numFmtId="0" fontId="16" fillId="17" borderId="6" xfId="0" quotePrefix="1" applyNumberFormat="1" applyFont="1" applyFill="1" applyBorder="1" applyAlignment="1" applyProtection="1">
      <alignment horizontal="center"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topLeftCell="B1" zoomScaleNormal="100" zoomScaleSheetLayoutView="100" workbookViewId="0">
      <selection activeCell="B5" sqref="B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3"/>
      <c r="B1" s="23"/>
      <c r="C1" s="23"/>
      <c r="D1" s="23"/>
      <c r="E1" s="23"/>
    </row>
    <row r="2" spans="1:8" ht="16.5" x14ac:dyDescent="0.2">
      <c r="A2" s="133" t="s">
        <v>167</v>
      </c>
      <c r="B2" s="66"/>
      <c r="C2" s="66"/>
      <c r="D2" s="66"/>
      <c r="E2" s="66"/>
    </row>
    <row r="3" spans="1:8" ht="15" x14ac:dyDescent="0.2">
      <c r="A3" s="70"/>
      <c r="B3" s="129" t="s">
        <v>168</v>
      </c>
      <c r="C3" s="128" t="s">
        <v>171</v>
      </c>
      <c r="D3" s="128" t="s">
        <v>30</v>
      </c>
      <c r="E3" s="128" t="s">
        <v>29</v>
      </c>
    </row>
    <row r="4" spans="1:8" ht="15" x14ac:dyDescent="0.2">
      <c r="A4" s="67" t="s">
        <v>167</v>
      </c>
      <c r="B4" s="27" t="s">
        <v>900</v>
      </c>
      <c r="C4" s="27" t="s">
        <v>700</v>
      </c>
      <c r="D4" s="27" t="s">
        <v>701</v>
      </c>
      <c r="E4" s="27" t="s">
        <v>166</v>
      </c>
    </row>
    <row r="5" spans="1:8" x14ac:dyDescent="0.2">
      <c r="A5" s="66"/>
      <c r="B5" s="66"/>
      <c r="C5" s="66"/>
      <c r="D5" s="66"/>
      <c r="E5" s="66"/>
    </row>
    <row r="6" spans="1:8" ht="16.5" x14ac:dyDescent="0.2">
      <c r="A6" s="69" t="s">
        <v>24</v>
      </c>
      <c r="B6" s="66"/>
      <c r="C6" s="66"/>
      <c r="D6" s="66"/>
      <c r="E6" s="66"/>
    </row>
    <row r="7" spans="1:8" ht="15" x14ac:dyDescent="0.2">
      <c r="A7" s="71" t="s">
        <v>25</v>
      </c>
      <c r="B7" s="267" t="s">
        <v>26</v>
      </c>
      <c r="C7" s="267"/>
      <c r="D7" s="267"/>
      <c r="E7" s="267"/>
    </row>
    <row r="8" spans="1:8" ht="30" customHeight="1" x14ac:dyDescent="0.2">
      <c r="A8" s="75" t="s">
        <v>219</v>
      </c>
      <c r="B8" s="265" t="s">
        <v>208</v>
      </c>
      <c r="C8" s="265"/>
      <c r="D8" s="265"/>
      <c r="E8" s="265"/>
    </row>
    <row r="9" spans="1:8" ht="30" customHeight="1" x14ac:dyDescent="0.2">
      <c r="A9" s="75" t="s">
        <v>67</v>
      </c>
      <c r="B9" s="26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Murphy Power Distribution Limited GSP_B Licence area.</v>
      </c>
      <c r="C9" s="265"/>
      <c r="D9" s="265"/>
      <c r="E9" s="265"/>
    </row>
    <row r="10" spans="1:8" ht="30" customHeight="1" x14ac:dyDescent="0.2">
      <c r="A10" s="75" t="s">
        <v>68</v>
      </c>
      <c r="B10" s="265" t="s">
        <v>28</v>
      </c>
      <c r="C10" s="265"/>
      <c r="D10" s="265"/>
      <c r="E10" s="265"/>
    </row>
    <row r="11" spans="1:8" ht="61.5" customHeight="1" x14ac:dyDescent="0.2">
      <c r="A11" s="75" t="s">
        <v>69</v>
      </c>
      <c r="B11" s="26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Murphy Power Distribution Limited GSP_B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65"/>
      <c r="D11" s="265"/>
      <c r="E11" s="265"/>
      <c r="F11" s="261"/>
      <c r="G11" s="261"/>
      <c r="H11" s="261"/>
    </row>
    <row r="12" spans="1:8" ht="86.25" customHeight="1" x14ac:dyDescent="0.2">
      <c r="A12" s="75" t="s">
        <v>47</v>
      </c>
      <c r="B12" s="264" t="s">
        <v>184</v>
      </c>
      <c r="C12" s="264"/>
      <c r="D12" s="264"/>
      <c r="E12" s="264"/>
    </row>
    <row r="13" spans="1:8" ht="33.75" customHeight="1" x14ac:dyDescent="0.2">
      <c r="A13" s="75" t="s">
        <v>185</v>
      </c>
      <c r="B13" s="26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Murphy Power Distribution Limited GSP_B Licence area.</v>
      </c>
      <c r="C13" s="265"/>
      <c r="D13" s="265"/>
      <c r="E13" s="265"/>
    </row>
    <row r="14" spans="1:8" ht="33.75" customHeight="1" x14ac:dyDescent="0.2">
      <c r="A14" s="181" t="s">
        <v>519</v>
      </c>
      <c r="B14" s="265" t="s">
        <v>520</v>
      </c>
      <c r="C14" s="265"/>
      <c r="D14" s="265"/>
      <c r="E14" s="265"/>
    </row>
    <row r="15" spans="1:8" ht="29.25" customHeight="1" x14ac:dyDescent="0.2">
      <c r="A15" s="75" t="s">
        <v>60</v>
      </c>
      <c r="B15" s="265" t="s">
        <v>152</v>
      </c>
      <c r="C15" s="265"/>
      <c r="D15" s="265"/>
      <c r="E15" s="265"/>
    </row>
    <row r="16" spans="1:8" ht="29.25" customHeight="1" x14ac:dyDescent="0.2">
      <c r="A16" s="75" t="s">
        <v>687</v>
      </c>
      <c r="B16" s="265" t="s">
        <v>697</v>
      </c>
      <c r="C16" s="265"/>
      <c r="D16" s="265"/>
      <c r="E16" s="265"/>
    </row>
    <row r="17" spans="1:5" ht="30" customHeight="1" x14ac:dyDescent="0.2">
      <c r="A17" s="75" t="s">
        <v>126</v>
      </c>
      <c r="B17" s="265" t="s">
        <v>125</v>
      </c>
      <c r="C17" s="265"/>
      <c r="D17" s="265"/>
      <c r="E17" s="265"/>
    </row>
    <row r="18" spans="1:5" x14ac:dyDescent="0.2">
      <c r="A18" s="66"/>
      <c r="B18" s="66"/>
      <c r="C18" s="66"/>
      <c r="D18" s="66"/>
      <c r="E18" s="66"/>
    </row>
    <row r="19" spans="1:5" ht="15" x14ac:dyDescent="0.2">
      <c r="A19" s="72" t="s">
        <v>35</v>
      </c>
      <c r="B19" s="66"/>
      <c r="C19" s="66"/>
      <c r="D19" s="66"/>
      <c r="E19" s="66"/>
    </row>
    <row r="20" spans="1:5" ht="15" x14ac:dyDescent="0.2">
      <c r="A20" s="71"/>
      <c r="B20" s="266"/>
      <c r="C20" s="266"/>
      <c r="D20" s="266"/>
      <c r="E20" s="266"/>
    </row>
    <row r="21" spans="1:5" ht="32.25" customHeight="1" x14ac:dyDescent="0.2">
      <c r="A21" s="262" t="s">
        <v>110</v>
      </c>
      <c r="B21" s="263"/>
      <c r="C21" s="263"/>
      <c r="D21" s="263"/>
      <c r="E21" s="263"/>
    </row>
    <row r="22" spans="1:5" x14ac:dyDescent="0.2">
      <c r="A22" s="66"/>
      <c r="B22" s="66"/>
      <c r="C22" s="66"/>
      <c r="D22" s="66"/>
      <c r="E22" s="66"/>
    </row>
    <row r="23" spans="1:5" ht="15" x14ac:dyDescent="0.2">
      <c r="A23" s="73" t="s">
        <v>36</v>
      </c>
      <c r="B23" s="66"/>
      <c r="C23" s="66"/>
      <c r="D23" s="66"/>
      <c r="E23" s="66"/>
    </row>
    <row r="24" spans="1:5" ht="15" x14ac:dyDescent="0.2">
      <c r="A24" s="68"/>
      <c r="B24" s="266"/>
      <c r="C24" s="266"/>
      <c r="D24" s="266"/>
      <c r="E24" s="266"/>
    </row>
    <row r="25" spans="1:5" ht="28.5" customHeight="1" x14ac:dyDescent="0.2">
      <c r="A25" s="262" t="s">
        <v>70</v>
      </c>
      <c r="B25" s="263"/>
      <c r="C25" s="263"/>
      <c r="D25" s="263"/>
      <c r="E25" s="263"/>
    </row>
    <row r="26" spans="1:5" ht="28.5" customHeight="1" x14ac:dyDescent="0.2">
      <c r="A26" s="260" t="s">
        <v>165</v>
      </c>
      <c r="B26" s="260"/>
      <c r="C26" s="260"/>
      <c r="D26" s="260"/>
      <c r="E26" s="260"/>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zoomScale="80" zoomScaleNormal="80" zoomScaleSheetLayoutView="100" workbookViewId="0">
      <selection activeCell="E61" sqref="E61"/>
    </sheetView>
  </sheetViews>
  <sheetFormatPr defaultRowHeight="27.75" customHeight="1" x14ac:dyDescent="0.2"/>
  <cols>
    <col min="1" max="1" width="59.140625" style="2" customWidth="1"/>
    <col min="2" max="2" width="17.5703125" style="3" customWidth="1"/>
    <col min="3" max="3" width="11.5703125" style="2" customWidth="1"/>
    <col min="4" max="6" width="17.5703125" style="3" customWidth="1"/>
    <col min="7" max="16384" width="9.140625" style="2"/>
  </cols>
  <sheetData>
    <row r="1" spans="1:6" ht="27.75" customHeight="1" x14ac:dyDescent="0.2">
      <c r="A1" s="14" t="s">
        <v>27</v>
      </c>
      <c r="B1" s="340"/>
      <c r="C1" s="340"/>
      <c r="D1" s="179"/>
      <c r="E1" s="179"/>
      <c r="F1" s="179"/>
    </row>
    <row r="2" spans="1:6" ht="35.1" customHeight="1" x14ac:dyDescent="0.2">
      <c r="A2" s="290" t="str">
        <f>Overview!B4&amp; " - Effective from "&amp;TEXT(Overview!D4,"D MMMM YYYY")&amp;" - "&amp;Overview!E4&amp;" Supplier of Last Resort and Eligible Bad Debt Pass-Through Costs"</f>
        <v>Murphy Power Distribution Limited GSP_B - Effective from 1 April 2022 - Final Supplier of Last Resort and Eligible Bad Debt Pass-Through Costs</v>
      </c>
      <c r="B2" s="291"/>
      <c r="C2" s="291"/>
      <c r="D2" s="291"/>
      <c r="E2" s="291"/>
      <c r="F2" s="292"/>
    </row>
    <row r="3" spans="1:6" s="79" customFormat="1" ht="21" customHeight="1" x14ac:dyDescent="0.2">
      <c r="A3" s="180"/>
      <c r="B3" s="180"/>
      <c r="C3" s="180"/>
      <c r="D3" s="180"/>
      <c r="E3" s="180"/>
      <c r="F3" s="180"/>
    </row>
    <row r="4" spans="1:6" ht="78.75" customHeight="1" x14ac:dyDescent="0.2">
      <c r="A4" s="26" t="s">
        <v>172</v>
      </c>
      <c r="B4" s="169" t="s">
        <v>465</v>
      </c>
      <c r="C4" s="169" t="s">
        <v>32</v>
      </c>
      <c r="D4" s="169" t="s">
        <v>516</v>
      </c>
      <c r="E4" s="169" t="s">
        <v>517</v>
      </c>
      <c r="F4" s="169" t="s">
        <v>518</v>
      </c>
    </row>
    <row r="5" spans="1:6" ht="45" x14ac:dyDescent="0.2">
      <c r="A5" s="17" t="s">
        <v>521</v>
      </c>
      <c r="B5" s="219" t="str">
        <f>IFERROR(INDEX('Annex 1 LV, HV and UMS charges'!$B$14:$B$45,MATCH($A5,'Annex 1 LV, HV and UMS charges'!$A$14:$A$310,0)),INDEX('Annex 4 LDNO charges'!$B$14:$B$203,MATCH($A5,'Annex 4 LDNO charges'!$A$14:$A$203,0)))</f>
        <v>26, 27, 34, 35, BDA, BDB, BDC, BDD</v>
      </c>
      <c r="C5" s="220" t="str">
        <f>IFERROR(INDEX('Annex 1 LV, HV and UMS charges'!$C$14:$C$45,MATCH($A5,'Annex 1 LV, HV and UMS charges'!$A$14:$A$310,0)),INDEX('Annex 4 LDNO charges'!$C$14:$C$203,MATCH($A5,'Annex 4 LDNO charges'!$A$14:$A$203,0)))</f>
        <v>1, 2 or 0</v>
      </c>
      <c r="D5" s="40">
        <v>9.2679975156552512</v>
      </c>
      <c r="E5" s="40">
        <v>0</v>
      </c>
      <c r="F5" s="40">
        <v>4.1263685548627027E-2</v>
      </c>
    </row>
    <row r="6" spans="1:6" ht="15" x14ac:dyDescent="0.2">
      <c r="A6" s="17" t="s">
        <v>522</v>
      </c>
      <c r="B6" s="219">
        <f>IFERROR(INDEX('Annex 1 LV, HV and UMS charges'!$B$14:$B$45,MATCH($A6,'Annex 1 LV, HV and UMS charges'!$A$14:$A$310,0)),INDEX('Annex 4 LDNO charges'!$B$14:$B$203,MATCH($A6,'Annex 4 LDNO charges'!$A$14:$A$203,0)))</f>
        <v>0</v>
      </c>
      <c r="C6" s="220" t="str">
        <f>IFERROR(INDEX('Annex 1 LV, HV and UMS charges'!$C$14:$C$45,MATCH($A6,'Annex 1 LV, HV and UMS charges'!$A$14:$A$310,0)),INDEX('Annex 4 LDNO charges'!$C$14:$C$203,MATCH($A6,'Annex 4 LDNO charges'!$A$14:$A$203,0)))</f>
        <v>2</v>
      </c>
      <c r="D6" s="255">
        <v>0</v>
      </c>
      <c r="E6" s="255">
        <v>0</v>
      </c>
      <c r="F6" s="40">
        <v>0</v>
      </c>
    </row>
    <row r="7" spans="1:6" ht="15" x14ac:dyDescent="0.2">
      <c r="A7" s="17" t="s">
        <v>523</v>
      </c>
      <c r="B7" s="219">
        <f>IFERROR(INDEX('Annex 1 LV, HV and UMS charges'!$B$14:$B$45,MATCH($A7,'Annex 1 LV, HV and UMS charges'!$A$14:$A$310,0)),INDEX('Annex 4 LDNO charges'!$B$14:$B$203,MATCH($A7,'Annex 4 LDNO charges'!$A$14:$A$203,0)))</f>
        <v>0</v>
      </c>
      <c r="C7" s="220" t="str">
        <f>IFERROR(INDEX('Annex 1 LV, HV and UMS charges'!$C$14:$C$45,MATCH($A7,'Annex 1 LV, HV and UMS charges'!$A$14:$A$310,0)),INDEX('Annex 4 LDNO charges'!$C$14:$C$203,MATCH($A7,'Annex 4 LDNO charges'!$A$14:$A$203,0)))</f>
        <v>3 to 8 or 0</v>
      </c>
      <c r="D7" s="41"/>
      <c r="E7" s="41"/>
      <c r="F7" s="40">
        <v>4.1263685548627027E-2</v>
      </c>
    </row>
    <row r="8" spans="1:6" ht="30" x14ac:dyDescent="0.2">
      <c r="A8" s="17" t="s">
        <v>524</v>
      </c>
      <c r="B8" s="219" t="str">
        <f>IFERROR(INDEX('Annex 1 LV, HV and UMS charges'!$B$14:$B$45,MATCH($A8,'Annex 1 LV, HV and UMS charges'!$A$14:$A$310,0)),INDEX('Annex 4 LDNO charges'!$B$14:$B$203,MATCH($A8,'Annex 4 LDNO charges'!$A$14:$A$203,0)))</f>
        <v>28, 29, 30, 31, BN1, BN5, BP0</v>
      </c>
      <c r="C8" s="220" t="str">
        <f>IFERROR(INDEX('Annex 1 LV, HV and UMS charges'!$C$14:$C$45,MATCH($A8,'Annex 1 LV, HV and UMS charges'!$A$14:$A$310,0)),INDEX('Annex 4 LDNO charges'!$C$14:$C$203,MATCH($A8,'Annex 4 LDNO charges'!$A$14:$A$203,0)))</f>
        <v>3 to 8 or 0</v>
      </c>
      <c r="D8" s="41"/>
      <c r="E8" s="41"/>
      <c r="F8" s="40">
        <v>4.1263685548627027E-2</v>
      </c>
    </row>
    <row r="9" spans="1:6" ht="15" x14ac:dyDescent="0.2">
      <c r="A9" s="17" t="s">
        <v>525</v>
      </c>
      <c r="B9" s="219" t="str">
        <f>IFERROR(INDEX('Annex 1 LV, HV and UMS charges'!$B$14:$B$45,MATCH($A9,'Annex 1 LV, HV and UMS charges'!$A$14:$A$310,0)),INDEX('Annex 4 LDNO charges'!$B$14:$B$203,MATCH($A9,'Annex 4 LDNO charges'!$A$14:$A$203,0)))</f>
        <v>BN2, BN6, BP1</v>
      </c>
      <c r="C9" s="220" t="str">
        <f>IFERROR(INDEX('Annex 1 LV, HV and UMS charges'!$C$14:$C$45,MATCH($A9,'Annex 1 LV, HV and UMS charges'!$A$14:$A$310,0)),INDEX('Annex 4 LDNO charges'!$C$14:$C$203,MATCH($A9,'Annex 4 LDNO charges'!$A$14:$A$203,0)))</f>
        <v>3 to 8 or 0</v>
      </c>
      <c r="D9" s="41"/>
      <c r="E9" s="41"/>
      <c r="F9" s="40">
        <v>4.1263685548627027E-2</v>
      </c>
    </row>
    <row r="10" spans="1:6" ht="15" x14ac:dyDescent="0.2">
      <c r="A10" s="17" t="s">
        <v>526</v>
      </c>
      <c r="B10" s="219" t="str">
        <f>IFERROR(INDEX('Annex 1 LV, HV and UMS charges'!$B$14:$B$45,MATCH($A10,'Annex 1 LV, HV and UMS charges'!$A$14:$A$310,0)),INDEX('Annex 4 LDNO charges'!$B$14:$B$203,MATCH($A10,'Annex 4 LDNO charges'!$A$14:$A$203,0)))</f>
        <v>BN3, BN7, BP2</v>
      </c>
      <c r="C10" s="220" t="str">
        <f>IFERROR(INDEX('Annex 1 LV, HV and UMS charges'!$C$14:$C$45,MATCH($A10,'Annex 1 LV, HV and UMS charges'!$A$14:$A$310,0)),INDEX('Annex 4 LDNO charges'!$C$14:$C$203,MATCH($A10,'Annex 4 LDNO charges'!$A$14:$A$203,0)))</f>
        <v>3 to 8 or 0</v>
      </c>
      <c r="D10" s="41"/>
      <c r="E10" s="41"/>
      <c r="F10" s="40">
        <v>4.1263685548627027E-2</v>
      </c>
    </row>
    <row r="11" spans="1:6" ht="15" x14ac:dyDescent="0.2">
      <c r="A11" s="17" t="s">
        <v>527</v>
      </c>
      <c r="B11" s="219" t="str">
        <f>IFERROR(INDEX('Annex 1 LV, HV and UMS charges'!$B$14:$B$45,MATCH($A11,'Annex 1 LV, HV and UMS charges'!$A$14:$A$310,0)),INDEX('Annex 4 LDNO charges'!$B$14:$B$203,MATCH($A11,'Annex 4 LDNO charges'!$A$14:$A$203,0)))</f>
        <v>BN4, BN8, BP3</v>
      </c>
      <c r="C11" s="220" t="str">
        <f>IFERROR(INDEX('Annex 1 LV, HV and UMS charges'!$C$14:$C$45,MATCH($A11,'Annex 1 LV, HV and UMS charges'!$A$14:$A$310,0)),INDEX('Annex 4 LDNO charges'!$C$14:$C$203,MATCH($A11,'Annex 4 LDNO charges'!$A$14:$A$203,0)))</f>
        <v>3 to 8 or 0</v>
      </c>
      <c r="D11" s="41"/>
      <c r="E11" s="41"/>
      <c r="F11" s="40">
        <v>4.1263685548627027E-2</v>
      </c>
    </row>
    <row r="12" spans="1:6" ht="15" x14ac:dyDescent="0.2">
      <c r="A12" s="17" t="s">
        <v>190</v>
      </c>
      <c r="B12" s="219" t="str">
        <f>IFERROR(INDEX('Annex 1 LV, HV and UMS charges'!$B$14:$B$45,MATCH($A12,'Annex 1 LV, HV and UMS charges'!$A$14:$A$310,0)),INDEX('Annex 4 LDNO charges'!$B$14:$B$203,MATCH($A12,'Annex 4 LDNO charges'!$A$14:$A$203,0)))</f>
        <v>BE5</v>
      </c>
      <c r="C12" s="220" t="str">
        <f>IFERROR(INDEX('Annex 1 LV, HV and UMS charges'!$C$14:$C$45,MATCH($A12,'Annex 1 LV, HV and UMS charges'!$A$14:$A$310,0)),INDEX('Annex 4 LDNO charges'!$C$14:$C$203,MATCH($A12,'Annex 4 LDNO charges'!$A$14:$A$203,0)))</f>
        <v>4</v>
      </c>
      <c r="D12" s="41"/>
      <c r="E12" s="41"/>
      <c r="F12" s="40">
        <v>0</v>
      </c>
    </row>
    <row r="13" spans="1:6" ht="15" x14ac:dyDescent="0.2">
      <c r="A13" s="170" t="s">
        <v>528</v>
      </c>
      <c r="B13" s="219" t="str">
        <f>IFERROR(INDEX('Annex 1 LV, HV and UMS charges'!$B$14:$B$45,MATCH($A13,'Annex 1 LV, HV and UMS charges'!$A$14:$A$310,0)),INDEX('Annex 4 LDNO charges'!$B$14:$B$203,MATCH($A13,'Annex 4 LDNO charges'!$A$14:$A$203,0)))</f>
        <v>BE6, BP4</v>
      </c>
      <c r="C13" s="220">
        <f>IFERROR(INDEX('Annex 1 LV, HV and UMS charges'!$C$14:$C$45,MATCH($A13,'Annex 1 LV, HV and UMS charges'!$A$14:$A$310,0)),INDEX('Annex 4 LDNO charges'!$C$14:$C$203,MATCH($A13,'Annex 4 LDNO charges'!$A$14:$A$203,0)))</f>
        <v>0</v>
      </c>
      <c r="D13" s="41"/>
      <c r="E13" s="41"/>
      <c r="F13" s="40">
        <v>4.1263685548627027E-2</v>
      </c>
    </row>
    <row r="14" spans="1:6" ht="30" x14ac:dyDescent="0.2">
      <c r="A14" s="170" t="s">
        <v>529</v>
      </c>
      <c r="B14" s="219" t="str">
        <f>IFERROR(INDEX('Annex 1 LV, HV and UMS charges'!$B$14:$B$45,MATCH($A14,'Annex 1 LV, HV and UMS charges'!$A$14:$A$310,0)),INDEX('Annex 4 LDNO charges'!$B$14:$B$203,MATCH($A14,'Annex 4 LDNO charges'!$A$14:$A$203,0)))</f>
        <v>32, 33, BM1, BM5, BE7, BP5</v>
      </c>
      <c r="C14" s="220">
        <f>IFERROR(INDEX('Annex 1 LV, HV and UMS charges'!$C$14:$C$45,MATCH($A14,'Annex 1 LV, HV and UMS charges'!$A$14:$A$310,0)),INDEX('Annex 4 LDNO charges'!$C$14:$C$203,MATCH($A14,'Annex 4 LDNO charges'!$A$14:$A$203,0)))</f>
        <v>0</v>
      </c>
      <c r="D14" s="41"/>
      <c r="E14" s="41"/>
      <c r="F14" s="40">
        <v>4.1263685548627027E-2</v>
      </c>
    </row>
    <row r="15" spans="1:6" ht="30" x14ac:dyDescent="0.2">
      <c r="A15" s="170" t="s">
        <v>530</v>
      </c>
      <c r="B15" s="219" t="str">
        <f>IFERROR(INDEX('Annex 1 LV, HV and UMS charges'!$B$14:$B$45,MATCH($A15,'Annex 1 LV, HV and UMS charges'!$A$14:$A$310,0)),INDEX('Annex 4 LDNO charges'!$B$14:$B$203,MATCH($A15,'Annex 4 LDNO charges'!$A$14:$A$203,0)))</f>
        <v>BM2, BM6, BE8, BP6</v>
      </c>
      <c r="C15" s="220">
        <f>IFERROR(INDEX('Annex 1 LV, HV and UMS charges'!$C$14:$C$45,MATCH($A15,'Annex 1 LV, HV and UMS charges'!$A$14:$A$310,0)),INDEX('Annex 4 LDNO charges'!$C$14:$C$203,MATCH($A15,'Annex 4 LDNO charges'!$A$14:$A$203,0)))</f>
        <v>0</v>
      </c>
      <c r="D15" s="41"/>
      <c r="E15" s="41"/>
      <c r="F15" s="40">
        <v>4.1263685548627027E-2</v>
      </c>
    </row>
    <row r="16" spans="1:6" ht="30" x14ac:dyDescent="0.2">
      <c r="A16" s="170" t="s">
        <v>531</v>
      </c>
      <c r="B16" s="219" t="str">
        <f>IFERROR(INDEX('Annex 1 LV, HV and UMS charges'!$B$14:$B$45,MATCH($A16,'Annex 1 LV, HV and UMS charges'!$A$14:$A$310,0)),INDEX('Annex 4 LDNO charges'!$B$14:$B$203,MATCH($A16,'Annex 4 LDNO charges'!$A$14:$A$203,0)))</f>
        <v>BM3, BM7, BE9, BP7</v>
      </c>
      <c r="C16" s="220">
        <f>IFERROR(INDEX('Annex 1 LV, HV and UMS charges'!$C$14:$C$45,MATCH($A16,'Annex 1 LV, HV and UMS charges'!$A$14:$A$310,0)),INDEX('Annex 4 LDNO charges'!$C$14:$C$203,MATCH($A16,'Annex 4 LDNO charges'!$A$14:$A$203,0)))</f>
        <v>0</v>
      </c>
      <c r="D16" s="41"/>
      <c r="E16" s="41"/>
      <c r="F16" s="40">
        <v>4.1263685548627027E-2</v>
      </c>
    </row>
    <row r="17" spans="1:6" ht="30" x14ac:dyDescent="0.2">
      <c r="A17" s="174" t="s">
        <v>532</v>
      </c>
      <c r="B17" s="219" t="str">
        <f>IFERROR(INDEX('Annex 1 LV, HV and UMS charges'!$B$14:$B$45,MATCH($A17,'Annex 1 LV, HV and UMS charges'!$A$14:$A$310,0)),INDEX('Annex 4 LDNO charges'!$B$14:$B$203,MATCH($A17,'Annex 4 LDNO charges'!$A$14:$A$203,0)))</f>
        <v>BM4, BM8, BEA, BP8</v>
      </c>
      <c r="C17" s="220">
        <f>IFERROR(INDEX('Annex 1 LV, HV and UMS charges'!$C$14:$C$45,MATCH($A17,'Annex 1 LV, HV and UMS charges'!$A$14:$A$310,0)),INDEX('Annex 4 LDNO charges'!$C$14:$C$203,MATCH($A17,'Annex 4 LDNO charges'!$A$14:$A$203,0)))</f>
        <v>0</v>
      </c>
      <c r="D17" s="41"/>
      <c r="E17" s="41"/>
      <c r="F17" s="40">
        <v>4.1263685548627027E-2</v>
      </c>
    </row>
    <row r="18" spans="1:6" ht="15" x14ac:dyDescent="0.2">
      <c r="A18" s="174" t="s">
        <v>533</v>
      </c>
      <c r="B18" s="219" t="str">
        <f>IFERROR(INDEX('Annex 1 LV, HV and UMS charges'!$B$14:$B$45,MATCH($A18,'Annex 1 LV, HV and UMS charges'!$A$14:$A$310,0)),INDEX('Annex 4 LDNO charges'!$B$14:$B$203,MATCH($A18,'Annex 4 LDNO charges'!$A$14:$A$203,0)))</f>
        <v>BEB, BP9</v>
      </c>
      <c r="C18" s="220">
        <f>IFERROR(INDEX('Annex 1 LV, HV and UMS charges'!$C$14:$C$45,MATCH($A18,'Annex 1 LV, HV and UMS charges'!$A$14:$A$310,0)),INDEX('Annex 4 LDNO charges'!$C$14:$C$203,MATCH($A18,'Annex 4 LDNO charges'!$A$14:$A$203,0)))</f>
        <v>0</v>
      </c>
      <c r="D18" s="41"/>
      <c r="E18" s="41"/>
      <c r="F18" s="40">
        <v>4.1263685548627027E-2</v>
      </c>
    </row>
    <row r="19" spans="1:6" ht="30" x14ac:dyDescent="0.2">
      <c r="A19" s="174" t="s">
        <v>534</v>
      </c>
      <c r="B19" s="219" t="str">
        <f>IFERROR(INDEX('Annex 1 LV, HV and UMS charges'!$B$14:$B$45,MATCH($A19,'Annex 1 LV, HV and UMS charges'!$A$14:$A$310,0)),INDEX('Annex 4 LDNO charges'!$B$14:$B$203,MATCH($A19,'Annex 4 LDNO charges'!$A$14:$A$203,0)))</f>
        <v>B16, B17, BEC, BPA, BS1</v>
      </c>
      <c r="C19" s="220">
        <f>IFERROR(INDEX('Annex 1 LV, HV and UMS charges'!$C$14:$C$45,MATCH($A19,'Annex 1 LV, HV and UMS charges'!$A$14:$A$310,0)),INDEX('Annex 4 LDNO charges'!$C$14:$C$203,MATCH($A19,'Annex 4 LDNO charges'!$A$14:$A$203,0)))</f>
        <v>0</v>
      </c>
      <c r="D19" s="41"/>
      <c r="E19" s="41"/>
      <c r="F19" s="40">
        <v>4.1263685548627027E-2</v>
      </c>
    </row>
    <row r="20" spans="1:6" ht="15" x14ac:dyDescent="0.2">
      <c r="A20" s="174" t="s">
        <v>535</v>
      </c>
      <c r="B20" s="219" t="str">
        <f>IFERROR(INDEX('Annex 1 LV, HV and UMS charges'!$B$14:$B$45,MATCH($A20,'Annex 1 LV, HV and UMS charges'!$A$14:$A$310,0)),INDEX('Annex 4 LDNO charges'!$B$14:$B$203,MATCH($A20,'Annex 4 LDNO charges'!$A$14:$A$203,0)))</f>
        <v>BED, BPB, BS2</v>
      </c>
      <c r="C20" s="220">
        <f>IFERROR(INDEX('Annex 1 LV, HV and UMS charges'!$C$14:$C$45,MATCH($A20,'Annex 1 LV, HV and UMS charges'!$A$14:$A$310,0)),INDEX('Annex 4 LDNO charges'!$C$14:$C$203,MATCH($A20,'Annex 4 LDNO charges'!$A$14:$A$203,0)))</f>
        <v>0</v>
      </c>
      <c r="D20" s="41"/>
      <c r="E20" s="41"/>
      <c r="F20" s="40">
        <v>4.1263685548627027E-2</v>
      </c>
    </row>
    <row r="21" spans="1:6" ht="15" x14ac:dyDescent="0.2">
      <c r="A21" s="174" t="s">
        <v>536</v>
      </c>
      <c r="B21" s="219" t="str">
        <f>IFERROR(INDEX('Annex 1 LV, HV and UMS charges'!$B$14:$B$45,MATCH($A21,'Annex 1 LV, HV and UMS charges'!$A$14:$A$310,0)),INDEX('Annex 4 LDNO charges'!$B$14:$B$203,MATCH($A21,'Annex 4 LDNO charges'!$A$14:$A$203,0)))</f>
        <v>BEE, BPC, BS3</v>
      </c>
      <c r="C21" s="220">
        <f>IFERROR(INDEX('Annex 1 LV, HV and UMS charges'!$C$14:$C$45,MATCH($A21,'Annex 1 LV, HV and UMS charges'!$A$14:$A$310,0)),INDEX('Annex 4 LDNO charges'!$C$14:$C$203,MATCH($A21,'Annex 4 LDNO charges'!$A$14:$A$203,0)))</f>
        <v>0</v>
      </c>
      <c r="D21" s="41"/>
      <c r="E21" s="41"/>
      <c r="F21" s="40">
        <v>4.1263685548627027E-2</v>
      </c>
    </row>
    <row r="22" spans="1:6" ht="15" x14ac:dyDescent="0.2">
      <c r="A22" s="174" t="s">
        <v>537</v>
      </c>
      <c r="B22" s="219" t="str">
        <f>IFERROR(INDEX('Annex 1 LV, HV and UMS charges'!$B$14:$B$45,MATCH($A22,'Annex 1 LV, HV and UMS charges'!$A$14:$A$310,0)),INDEX('Annex 4 LDNO charges'!$B$14:$B$203,MATCH($A22,'Annex 4 LDNO charges'!$A$14:$A$203,0)))</f>
        <v>BEF, BPD, BS4</v>
      </c>
      <c r="C22" s="220">
        <f>IFERROR(INDEX('Annex 1 LV, HV and UMS charges'!$C$14:$C$45,MATCH($A22,'Annex 1 LV, HV and UMS charges'!$A$14:$A$310,0)),INDEX('Annex 4 LDNO charges'!$C$14:$C$203,MATCH($A22,'Annex 4 LDNO charges'!$A$14:$A$203,0)))</f>
        <v>0</v>
      </c>
      <c r="D22" s="41"/>
      <c r="E22" s="41"/>
      <c r="F22" s="40">
        <v>4.1263685548627027E-2</v>
      </c>
    </row>
    <row r="23" spans="1:6" ht="15" x14ac:dyDescent="0.2">
      <c r="A23" s="174" t="s">
        <v>538</v>
      </c>
      <c r="B23" s="219" t="str">
        <f>IFERROR(INDEX('Annex 1 LV, HV and UMS charges'!$B$14:$B$45,MATCH($A23,'Annex 1 LV, HV and UMS charges'!$A$14:$A$310,0)),INDEX('Annex 4 LDNO charges'!$B$14:$B$203,MATCH($A23,'Annex 4 LDNO charges'!$A$14:$A$203,0)))</f>
        <v>BEG, BPE</v>
      </c>
      <c r="C23" s="220">
        <f>IFERROR(INDEX('Annex 1 LV, HV and UMS charges'!$C$14:$C$45,MATCH($A23,'Annex 1 LV, HV and UMS charges'!$A$14:$A$310,0)),INDEX('Annex 4 LDNO charges'!$C$14:$C$203,MATCH($A23,'Annex 4 LDNO charges'!$A$14:$A$203,0)))</f>
        <v>0</v>
      </c>
      <c r="D23" s="41"/>
      <c r="E23" s="41"/>
      <c r="F23" s="40">
        <v>4.1263685548627027E-2</v>
      </c>
    </row>
    <row r="24" spans="1:6" ht="30" x14ac:dyDescent="0.2">
      <c r="A24" s="174" t="s">
        <v>539</v>
      </c>
      <c r="B24" s="219" t="str">
        <f>IFERROR(INDEX('Annex 1 LV, HV and UMS charges'!$B$14:$B$45,MATCH($A24,'Annex 1 LV, HV and UMS charges'!$A$14:$A$310,0)),INDEX('Annex 4 LDNO charges'!$B$14:$B$203,MATCH($A24,'Annex 4 LDNO charges'!$A$14:$A$203,0)))</f>
        <v>36, 37, BH1, BEH, BMA, BPF</v>
      </c>
      <c r="C24" s="220">
        <f>IFERROR(INDEX('Annex 1 LV, HV and UMS charges'!$C$14:$C$45,MATCH($A24,'Annex 1 LV, HV and UMS charges'!$A$14:$A$310,0)),INDEX('Annex 4 LDNO charges'!$C$14:$C$203,MATCH($A24,'Annex 4 LDNO charges'!$A$14:$A$203,0)))</f>
        <v>0</v>
      </c>
      <c r="D24" s="41"/>
      <c r="E24" s="41"/>
      <c r="F24" s="40">
        <v>4.1263685548627027E-2</v>
      </c>
    </row>
    <row r="25" spans="1:6" ht="30" x14ac:dyDescent="0.2">
      <c r="A25" s="170" t="s">
        <v>540</v>
      </c>
      <c r="B25" s="219" t="str">
        <f>IFERROR(INDEX('Annex 1 LV, HV and UMS charges'!$B$14:$B$45,MATCH($A25,'Annex 1 LV, HV and UMS charges'!$A$14:$A$310,0)),INDEX('Annex 4 LDNO charges'!$B$14:$B$203,MATCH($A25,'Annex 4 LDNO charges'!$A$14:$A$203,0)))</f>
        <v>BH2, BEZ, BMB, BPG</v>
      </c>
      <c r="C25" s="220">
        <f>IFERROR(INDEX('Annex 1 LV, HV and UMS charges'!$C$14:$C$45,MATCH($A25,'Annex 1 LV, HV and UMS charges'!$A$14:$A$310,0)),INDEX('Annex 4 LDNO charges'!$C$14:$C$203,MATCH($A25,'Annex 4 LDNO charges'!$A$14:$A$203,0)))</f>
        <v>0</v>
      </c>
      <c r="D25" s="41"/>
      <c r="E25" s="41"/>
      <c r="F25" s="40">
        <v>4.1263685548627027E-2</v>
      </c>
    </row>
    <row r="26" spans="1:6" ht="30" x14ac:dyDescent="0.2">
      <c r="A26" s="170" t="s">
        <v>541</v>
      </c>
      <c r="B26" s="219" t="str">
        <f>IFERROR(INDEX('Annex 1 LV, HV and UMS charges'!$B$14:$B$45,MATCH($A26,'Annex 1 LV, HV and UMS charges'!$A$14:$A$310,0)),INDEX('Annex 4 LDNO charges'!$B$14:$B$203,MATCH($A26,'Annex 4 LDNO charges'!$A$14:$A$203,0)))</f>
        <v>BH3, BEJ, BMC, BPH</v>
      </c>
      <c r="C26" s="220">
        <f>IFERROR(INDEX('Annex 1 LV, HV and UMS charges'!$C$14:$C$45,MATCH($A26,'Annex 1 LV, HV and UMS charges'!$A$14:$A$310,0)),INDEX('Annex 4 LDNO charges'!$C$14:$C$203,MATCH($A26,'Annex 4 LDNO charges'!$A$14:$A$203,0)))</f>
        <v>0</v>
      </c>
      <c r="D26" s="41"/>
      <c r="E26" s="41"/>
      <c r="F26" s="40">
        <v>4.1263685548627027E-2</v>
      </c>
    </row>
    <row r="27" spans="1:6" ht="30" x14ac:dyDescent="0.2">
      <c r="A27" s="170" t="s">
        <v>542</v>
      </c>
      <c r="B27" s="219" t="str">
        <f>IFERROR(INDEX('Annex 1 LV, HV and UMS charges'!$B$14:$B$45,MATCH($A27,'Annex 1 LV, HV and UMS charges'!$A$14:$A$310,0)),INDEX('Annex 4 LDNO charges'!$B$14:$B$203,MATCH($A27,'Annex 4 LDNO charges'!$A$14:$A$203,0)))</f>
        <v>BH4, BEK, BMD, BPZ</v>
      </c>
      <c r="C27" s="220">
        <f>IFERROR(INDEX('Annex 1 LV, HV and UMS charges'!$C$14:$C$45,MATCH($A27,'Annex 1 LV, HV and UMS charges'!$A$14:$A$310,0)),INDEX('Annex 4 LDNO charges'!$C$14:$C$203,MATCH($A27,'Annex 4 LDNO charges'!$A$14:$A$203,0)))</f>
        <v>0</v>
      </c>
      <c r="D27" s="41"/>
      <c r="E27" s="41"/>
      <c r="F27" s="40">
        <v>4.1263685548627027E-2</v>
      </c>
    </row>
    <row r="28" spans="1:6" ht="45" x14ac:dyDescent="0.2">
      <c r="A28" s="170" t="s">
        <v>194</v>
      </c>
      <c r="B28" s="219" t="str">
        <f>IFERROR(INDEX('Annex 1 LV, HV and UMS charges'!$B$14:$B$45,MATCH($A28,'Annex 1 LV, HV and UMS charges'!$A$14:$A$310,0)),INDEX('Annex 4 LDNO charges'!$B$14:$B$203,MATCH($A28,'Annex 4 LDNO charges'!$A$14:$A$203,0)))</f>
        <v>38, 39, 40, 41, 42, 43, 44, 45, 46, 47, 48, BU0</v>
      </c>
      <c r="C28" s="220" t="str">
        <f>IFERROR(INDEX('Annex 1 LV, HV and UMS charges'!$C$14:$C$45,MATCH($A28,'Annex 1 LV, HV and UMS charges'!$A$14:$A$310,0)),INDEX('Annex 4 LDNO charges'!$C$14:$C$203,MATCH($A28,'Annex 4 LDNO charges'!$A$14:$A$203,0)))</f>
        <v>0, 1 or 8</v>
      </c>
      <c r="D28" s="41"/>
      <c r="E28" s="41"/>
      <c r="F28" s="40">
        <v>0</v>
      </c>
    </row>
    <row r="29" spans="1:6" ht="15" x14ac:dyDescent="0.2">
      <c r="A29" s="170" t="s">
        <v>195</v>
      </c>
      <c r="B29" s="219" t="str">
        <f>IFERROR(INDEX('Annex 1 LV, HV and UMS charges'!$B$14:$B$45,MATCH($A29,'Annex 1 LV, HV and UMS charges'!$A$14:$A$310,0)),INDEX('Annex 4 LDNO charges'!$B$14:$B$203,MATCH($A29,'Annex 4 LDNO charges'!$A$14:$A$203,0)))</f>
        <v>BG1, BG3, BPJ</v>
      </c>
      <c r="C29" s="220">
        <f>IFERROR(INDEX('Annex 1 LV, HV and UMS charges'!$C$14:$C$45,MATCH($A29,'Annex 1 LV, HV and UMS charges'!$A$14:$A$310,0)),INDEX('Annex 4 LDNO charges'!$C$14:$C$203,MATCH($A29,'Annex 4 LDNO charges'!$A$14:$A$203,0)))</f>
        <v>0</v>
      </c>
      <c r="D29" s="41"/>
      <c r="E29" s="41"/>
      <c r="F29" s="40">
        <v>0</v>
      </c>
    </row>
    <row r="30" spans="1:6" ht="15" x14ac:dyDescent="0.2">
      <c r="A30" s="170" t="s">
        <v>196</v>
      </c>
      <c r="B30" s="219" t="str">
        <f>IFERROR(INDEX('Annex 1 LV, HV and UMS charges'!$B$14:$B$45,MATCH($A30,'Annex 1 LV, HV and UMS charges'!$A$14:$A$310,0)),INDEX('Annex 4 LDNO charges'!$B$14:$B$203,MATCH($A30,'Annex 4 LDNO charges'!$A$14:$A$203,0)))</f>
        <v>BG4, BPK</v>
      </c>
      <c r="C30" s="220">
        <f>IFERROR(INDEX('Annex 1 LV, HV and UMS charges'!$C$14:$C$45,MATCH($A30,'Annex 1 LV, HV and UMS charges'!$A$14:$A$310,0)),INDEX('Annex 4 LDNO charges'!$C$14:$C$203,MATCH($A30,'Annex 4 LDNO charges'!$A$14:$A$203,0)))</f>
        <v>0</v>
      </c>
      <c r="D30" s="41"/>
      <c r="E30" s="41"/>
      <c r="F30" s="40">
        <v>0</v>
      </c>
    </row>
    <row r="31" spans="1:6" ht="15" x14ac:dyDescent="0.2">
      <c r="A31" s="170" t="s">
        <v>197</v>
      </c>
      <c r="B31" s="219" t="str">
        <f>IFERROR(INDEX('Annex 1 LV, HV and UMS charges'!$B$14:$B$45,MATCH($A31,'Annex 1 LV, HV and UMS charges'!$A$14:$A$310,0)),INDEX('Annex 4 LDNO charges'!$B$14:$B$203,MATCH($A31,'Annex 4 LDNO charges'!$A$14:$A$203,0)))</f>
        <v>BG2, BG5, BPL</v>
      </c>
      <c r="C31" s="220">
        <f>IFERROR(INDEX('Annex 1 LV, HV and UMS charges'!$C$14:$C$45,MATCH($A31,'Annex 1 LV, HV and UMS charges'!$A$14:$A$310,0)),INDEX('Annex 4 LDNO charges'!$C$14:$C$203,MATCH($A31,'Annex 4 LDNO charges'!$A$14:$A$203,0)))</f>
        <v>0</v>
      </c>
      <c r="D31" s="41"/>
      <c r="E31" s="41"/>
      <c r="F31" s="40">
        <v>0</v>
      </c>
    </row>
    <row r="32" spans="1:6" ht="15" x14ac:dyDescent="0.2">
      <c r="A32" s="170" t="s">
        <v>198</v>
      </c>
      <c r="B32" s="219">
        <f>IFERROR(INDEX('Annex 1 LV, HV and UMS charges'!$B$14:$B$45,MATCH($A32,'Annex 1 LV, HV and UMS charges'!$A$14:$A$310,0)),INDEX('Annex 4 LDNO charges'!$B$14:$B$203,MATCH($A32,'Annex 4 LDNO charges'!$A$14:$A$203,0)))</f>
        <v>0</v>
      </c>
      <c r="C32" s="220">
        <f>IFERROR(INDEX('Annex 1 LV, HV and UMS charges'!$C$14:$C$45,MATCH($A32,'Annex 1 LV, HV and UMS charges'!$A$14:$A$310,0)),INDEX('Annex 4 LDNO charges'!$C$14:$C$203,MATCH($A32,'Annex 4 LDNO charges'!$A$14:$A$203,0)))</f>
        <v>0</v>
      </c>
      <c r="D32" s="41"/>
      <c r="E32" s="41"/>
      <c r="F32" s="40">
        <v>0</v>
      </c>
    </row>
    <row r="33" spans="1:6" ht="15" x14ac:dyDescent="0.2">
      <c r="A33" s="170" t="s">
        <v>199</v>
      </c>
      <c r="B33" s="219" t="str">
        <f>IFERROR(INDEX('Annex 1 LV, HV and UMS charges'!$B$14:$B$45,MATCH($A33,'Annex 1 LV, HV and UMS charges'!$A$14:$A$310,0)),INDEX('Annex 4 LDNO charges'!$B$14:$B$203,MATCH($A33,'Annex 4 LDNO charges'!$A$14:$A$203,0)))</f>
        <v>BG6, BPM</v>
      </c>
      <c r="C33" s="220">
        <f>IFERROR(INDEX('Annex 1 LV, HV and UMS charges'!$C$14:$C$45,MATCH($A33,'Annex 1 LV, HV and UMS charges'!$A$14:$A$310,0)),INDEX('Annex 4 LDNO charges'!$C$14:$C$203,MATCH($A33,'Annex 4 LDNO charges'!$A$14:$A$203,0)))</f>
        <v>0</v>
      </c>
      <c r="D33" s="41"/>
      <c r="E33" s="41"/>
      <c r="F33" s="40">
        <v>0</v>
      </c>
    </row>
    <row r="34" spans="1:6" ht="15" x14ac:dyDescent="0.2">
      <c r="A34" s="170" t="s">
        <v>200</v>
      </c>
      <c r="B34" s="219">
        <f>IFERROR(INDEX('Annex 1 LV, HV and UMS charges'!$B$14:$B$45,MATCH($A34,'Annex 1 LV, HV and UMS charges'!$A$14:$A$310,0)),INDEX('Annex 4 LDNO charges'!$B$14:$B$203,MATCH($A34,'Annex 4 LDNO charges'!$A$14:$A$203,0)))</f>
        <v>0</v>
      </c>
      <c r="C34" s="220">
        <f>IFERROR(INDEX('Annex 1 LV, HV and UMS charges'!$C$14:$C$45,MATCH($A34,'Annex 1 LV, HV and UMS charges'!$A$14:$A$310,0)),INDEX('Annex 4 LDNO charges'!$C$14:$C$203,MATCH($A34,'Annex 4 LDNO charges'!$A$14:$A$203,0)))</f>
        <v>0</v>
      </c>
      <c r="D34" s="41"/>
      <c r="E34" s="41"/>
      <c r="F34" s="40">
        <v>0</v>
      </c>
    </row>
    <row r="35" spans="1:6" ht="15" x14ac:dyDescent="0.2">
      <c r="A35" s="170" t="s">
        <v>201</v>
      </c>
      <c r="B35" s="219" t="str">
        <f>IFERROR(INDEX('Annex 1 LV, HV and UMS charges'!$B$14:$B$45,MATCH($A35,'Annex 1 LV, HV and UMS charges'!$A$14:$A$310,0)),INDEX('Annex 4 LDNO charges'!$B$14:$B$203,MATCH($A35,'Annex 4 LDNO charges'!$A$14:$A$203,0)))</f>
        <v>BEL, BG7, BPN</v>
      </c>
      <c r="C35" s="220">
        <f>IFERROR(INDEX('Annex 1 LV, HV and UMS charges'!$C$14:$C$45,MATCH($A35,'Annex 1 LV, HV and UMS charges'!$A$14:$A$310,0)),INDEX('Annex 4 LDNO charges'!$C$14:$C$203,MATCH($A35,'Annex 4 LDNO charges'!$A$14:$A$203,0)))</f>
        <v>0</v>
      </c>
      <c r="D35" s="41"/>
      <c r="E35" s="41"/>
      <c r="F35" s="40">
        <v>0</v>
      </c>
    </row>
    <row r="36" spans="1:6" ht="15" x14ac:dyDescent="0.2">
      <c r="A36" s="170" t="s">
        <v>202</v>
      </c>
      <c r="B36" s="219">
        <f>IFERROR(INDEX('Annex 1 LV, HV and UMS charges'!$B$14:$B$45,MATCH($A36,'Annex 1 LV, HV and UMS charges'!$A$14:$A$310,0)),INDEX('Annex 4 LDNO charges'!$B$14:$B$203,MATCH($A36,'Annex 4 LDNO charges'!$A$14:$A$203,0)))</f>
        <v>0</v>
      </c>
      <c r="C36" s="220">
        <f>IFERROR(INDEX('Annex 1 LV, HV and UMS charges'!$C$14:$C$45,MATCH($A36,'Annex 1 LV, HV and UMS charges'!$A$14:$A$310,0)),INDEX('Annex 4 LDNO charges'!$C$14:$C$203,MATCH($A36,'Annex 4 LDNO charges'!$A$14:$A$203,0)))</f>
        <v>0</v>
      </c>
      <c r="D36" s="41"/>
      <c r="E36" s="41"/>
      <c r="F36" s="40">
        <v>0</v>
      </c>
    </row>
    <row r="37" spans="1:6" ht="15" x14ac:dyDescent="0.2">
      <c r="A37" s="170" t="s">
        <v>543</v>
      </c>
      <c r="B37" s="219" t="str">
        <f>IFERROR(INDEX('Annex 1 LV, HV and UMS charges'!$B$14:$B$45,MATCH($A37,'Annex 1 LV, HV and UMS charges'!$A$14:$A$310,0)),INDEX('Annex 4 LDNO charges'!$B$14:$B$203,MATCH($A37,'Annex 4 LDNO charges'!$A$14:$A$203,0)))</f>
        <v>BDA, 26, 34</v>
      </c>
      <c r="C37" s="220" t="str">
        <f>IFERROR(INDEX('Annex 1 LV, HV and UMS charges'!$C$14:$C$45,MATCH($A37,'Annex 1 LV, HV and UMS charges'!$A$14:$A$310,0)),INDEX('Annex 4 LDNO charges'!$C$14:$C$203,MATCH($A37,'Annex 4 LDNO charges'!$A$14:$A$203,0)))</f>
        <v>1, 2 or 0</v>
      </c>
      <c r="D37" s="255">
        <v>9.2679975156552512</v>
      </c>
      <c r="E37" s="255">
        <v>0</v>
      </c>
      <c r="F37" s="40">
        <v>4.1263685548627027E-2</v>
      </c>
    </row>
    <row r="38" spans="1:6" ht="15" x14ac:dyDescent="0.2">
      <c r="A38" s="170" t="s">
        <v>544</v>
      </c>
      <c r="B38" s="219">
        <f>IFERROR(INDEX('Annex 1 LV, HV and UMS charges'!$B$14:$B$45,MATCH($A38,'Annex 1 LV, HV and UMS charges'!$A$14:$A$310,0)),INDEX('Annex 4 LDNO charges'!$B$14:$B$203,MATCH($A38,'Annex 4 LDNO charges'!$A$14:$A$203,0)))</f>
        <v>0</v>
      </c>
      <c r="C38" s="220" t="str">
        <f>IFERROR(INDEX('Annex 1 LV, HV and UMS charges'!$C$14:$C$45,MATCH($A38,'Annex 1 LV, HV and UMS charges'!$A$14:$A$310,0)),INDEX('Annex 4 LDNO charges'!$C$14:$C$203,MATCH($A38,'Annex 4 LDNO charges'!$A$14:$A$203,0)))</f>
        <v>2</v>
      </c>
      <c r="D38" s="255">
        <v>0</v>
      </c>
      <c r="E38" s="255">
        <v>0</v>
      </c>
      <c r="F38" s="40">
        <v>0</v>
      </c>
    </row>
    <row r="39" spans="1:6" ht="15" x14ac:dyDescent="0.2">
      <c r="A39" s="170" t="s">
        <v>545</v>
      </c>
      <c r="B39" s="219" t="str">
        <f>IFERROR(INDEX('Annex 1 LV, HV and UMS charges'!$B$14:$B$45,MATCH($A39,'Annex 1 LV, HV and UMS charges'!$A$14:$A$310,0)),INDEX('Annex 4 LDNO charges'!$B$14:$B$203,MATCH($A39,'Annex 4 LDNO charges'!$A$14:$A$203,0)))</f>
        <v>28, 30</v>
      </c>
      <c r="C39" s="220" t="str">
        <f>IFERROR(INDEX('Annex 1 LV, HV and UMS charges'!$C$14:$C$45,MATCH($A39,'Annex 1 LV, HV and UMS charges'!$A$14:$A$310,0)),INDEX('Annex 4 LDNO charges'!$C$14:$C$203,MATCH($A39,'Annex 4 LDNO charges'!$A$14:$A$203,0)))</f>
        <v>3 to 8 or 0</v>
      </c>
      <c r="D39" s="41"/>
      <c r="E39" s="41"/>
      <c r="F39" s="40">
        <v>4.1263685548627027E-2</v>
      </c>
    </row>
    <row r="40" spans="1:6" ht="15" x14ac:dyDescent="0.2">
      <c r="A40" s="170" t="s">
        <v>546</v>
      </c>
      <c r="B40" s="219" t="str">
        <f>IFERROR(INDEX('Annex 1 LV, HV and UMS charges'!$B$14:$B$45,MATCH($A40,'Annex 1 LV, HV and UMS charges'!$A$14:$A$310,0)),INDEX('Annex 4 LDNO charges'!$B$14:$B$203,MATCH($A40,'Annex 4 LDNO charges'!$A$14:$A$203,0)))</f>
        <v>BN1</v>
      </c>
      <c r="C40" s="220" t="str">
        <f>IFERROR(INDEX('Annex 1 LV, HV and UMS charges'!$C$14:$C$45,MATCH($A40,'Annex 1 LV, HV and UMS charges'!$A$14:$A$310,0)),INDEX('Annex 4 LDNO charges'!$C$14:$C$203,MATCH($A40,'Annex 4 LDNO charges'!$A$14:$A$203,0)))</f>
        <v>3 to 8 or 0</v>
      </c>
      <c r="D40" s="41"/>
      <c r="E40" s="41"/>
      <c r="F40" s="40">
        <v>4.1263685548627027E-2</v>
      </c>
    </row>
    <row r="41" spans="1:6" ht="15" x14ac:dyDescent="0.2">
      <c r="A41" s="170" t="s">
        <v>547</v>
      </c>
      <c r="B41" s="219" t="str">
        <f>IFERROR(INDEX('Annex 1 LV, HV and UMS charges'!$B$14:$B$45,MATCH($A41,'Annex 1 LV, HV and UMS charges'!$A$14:$A$310,0)),INDEX('Annex 4 LDNO charges'!$B$14:$B$203,MATCH($A41,'Annex 4 LDNO charges'!$A$14:$A$203,0)))</f>
        <v>BN2</v>
      </c>
      <c r="C41" s="220" t="str">
        <f>IFERROR(INDEX('Annex 1 LV, HV and UMS charges'!$C$14:$C$45,MATCH($A41,'Annex 1 LV, HV and UMS charges'!$A$14:$A$310,0)),INDEX('Annex 4 LDNO charges'!$C$14:$C$203,MATCH($A41,'Annex 4 LDNO charges'!$A$14:$A$203,0)))</f>
        <v>3 to 8 or 0</v>
      </c>
      <c r="D41" s="41"/>
      <c r="E41" s="41"/>
      <c r="F41" s="40">
        <v>4.1263685548627027E-2</v>
      </c>
    </row>
    <row r="42" spans="1:6" ht="15" x14ac:dyDescent="0.2">
      <c r="A42" s="170" t="s">
        <v>548</v>
      </c>
      <c r="B42" s="219" t="str">
        <f>IFERROR(INDEX('Annex 1 LV, HV and UMS charges'!$B$14:$B$45,MATCH($A42,'Annex 1 LV, HV and UMS charges'!$A$14:$A$310,0)),INDEX('Annex 4 LDNO charges'!$B$14:$B$203,MATCH($A42,'Annex 4 LDNO charges'!$A$14:$A$203,0)))</f>
        <v>BN3</v>
      </c>
      <c r="C42" s="220" t="str">
        <f>IFERROR(INDEX('Annex 1 LV, HV and UMS charges'!$C$14:$C$45,MATCH($A42,'Annex 1 LV, HV and UMS charges'!$A$14:$A$310,0)),INDEX('Annex 4 LDNO charges'!$C$14:$C$203,MATCH($A42,'Annex 4 LDNO charges'!$A$14:$A$203,0)))</f>
        <v>3 to 8 or 0</v>
      </c>
      <c r="D42" s="41"/>
      <c r="E42" s="41"/>
      <c r="F42" s="40">
        <v>4.1263685548627027E-2</v>
      </c>
    </row>
    <row r="43" spans="1:6" ht="15" x14ac:dyDescent="0.2">
      <c r="A43" s="170" t="s">
        <v>549</v>
      </c>
      <c r="B43" s="219" t="str">
        <f>IFERROR(INDEX('Annex 1 LV, HV and UMS charges'!$B$14:$B$45,MATCH($A43,'Annex 1 LV, HV and UMS charges'!$A$14:$A$310,0)),INDEX('Annex 4 LDNO charges'!$B$14:$B$203,MATCH($A43,'Annex 4 LDNO charges'!$A$14:$A$203,0)))</f>
        <v>BN4</v>
      </c>
      <c r="C43" s="220" t="str">
        <f>IFERROR(INDEX('Annex 1 LV, HV and UMS charges'!$C$14:$C$45,MATCH($A43,'Annex 1 LV, HV and UMS charges'!$A$14:$A$310,0)),INDEX('Annex 4 LDNO charges'!$C$14:$C$203,MATCH($A43,'Annex 4 LDNO charges'!$A$14:$A$203,0)))</f>
        <v>3 to 8 or 0</v>
      </c>
      <c r="D43" s="41"/>
      <c r="E43" s="41"/>
      <c r="F43" s="40">
        <v>4.1263685548627027E-2</v>
      </c>
    </row>
    <row r="44" spans="1:6" ht="15" x14ac:dyDescent="0.2">
      <c r="A44" s="170" t="s">
        <v>466</v>
      </c>
      <c r="B44" s="219">
        <f>IFERROR(INDEX('Annex 1 LV, HV and UMS charges'!$B$14:$B$45,MATCH($A44,'Annex 1 LV, HV and UMS charges'!$A$14:$A$310,0)),INDEX('Annex 4 LDNO charges'!$B$14:$B$203,MATCH($A44,'Annex 4 LDNO charges'!$A$14:$A$203,0)))</f>
        <v>0</v>
      </c>
      <c r="C44" s="220" t="str">
        <f>IFERROR(INDEX('Annex 1 LV, HV and UMS charges'!$C$14:$C$45,MATCH($A44,'Annex 1 LV, HV and UMS charges'!$A$14:$A$310,0)),INDEX('Annex 4 LDNO charges'!$C$14:$C$203,MATCH($A44,'Annex 4 LDNO charges'!$A$14:$A$203,0)))</f>
        <v>4</v>
      </c>
      <c r="D44" s="41"/>
      <c r="E44" s="41"/>
      <c r="F44" s="40">
        <v>0</v>
      </c>
    </row>
    <row r="45" spans="1:6" ht="15" x14ac:dyDescent="0.2">
      <c r="A45" s="170" t="s">
        <v>550</v>
      </c>
      <c r="B45" s="219">
        <f>IFERROR(INDEX('Annex 1 LV, HV and UMS charges'!$B$14:$B$45,MATCH($A45,'Annex 1 LV, HV and UMS charges'!$A$14:$A$310,0)),INDEX('Annex 4 LDNO charges'!$B$14:$B$203,MATCH($A45,'Annex 4 LDNO charges'!$A$14:$A$203,0)))</f>
        <v>32</v>
      </c>
      <c r="C45" s="220">
        <f>IFERROR(INDEX('Annex 1 LV, HV and UMS charges'!$C$14:$C$45,MATCH($A45,'Annex 1 LV, HV and UMS charges'!$A$14:$A$310,0)),INDEX('Annex 4 LDNO charges'!$C$14:$C$203,MATCH($A45,'Annex 4 LDNO charges'!$A$14:$A$203,0)))</f>
        <v>0</v>
      </c>
      <c r="D45" s="41"/>
      <c r="E45" s="41"/>
      <c r="F45" s="40">
        <v>4.1263685548627027E-2</v>
      </c>
    </row>
    <row r="46" spans="1:6" ht="15" x14ac:dyDescent="0.2">
      <c r="A46" s="170" t="s">
        <v>551</v>
      </c>
      <c r="B46" s="219" t="str">
        <f>IFERROR(INDEX('Annex 1 LV, HV and UMS charges'!$B$14:$B$45,MATCH($A46,'Annex 1 LV, HV and UMS charges'!$A$14:$A$310,0)),INDEX('Annex 4 LDNO charges'!$B$14:$B$203,MATCH($A46,'Annex 4 LDNO charges'!$A$14:$A$203,0)))</f>
        <v>BM1</v>
      </c>
      <c r="C46" s="220">
        <f>IFERROR(INDEX('Annex 1 LV, HV and UMS charges'!$C$14:$C$45,MATCH($A46,'Annex 1 LV, HV and UMS charges'!$A$14:$A$310,0)),INDEX('Annex 4 LDNO charges'!$C$14:$C$203,MATCH($A46,'Annex 4 LDNO charges'!$A$14:$A$203,0)))</f>
        <v>0</v>
      </c>
      <c r="D46" s="41"/>
      <c r="E46" s="41"/>
      <c r="F46" s="40">
        <v>4.1263685548627027E-2</v>
      </c>
    </row>
    <row r="47" spans="1:6" ht="15" x14ac:dyDescent="0.2">
      <c r="A47" s="170" t="s">
        <v>552</v>
      </c>
      <c r="B47" s="219" t="str">
        <f>IFERROR(INDEX('Annex 1 LV, HV and UMS charges'!$B$14:$B$45,MATCH($A47,'Annex 1 LV, HV and UMS charges'!$A$14:$A$310,0)),INDEX('Annex 4 LDNO charges'!$B$14:$B$203,MATCH($A47,'Annex 4 LDNO charges'!$A$14:$A$203,0)))</f>
        <v>BM2</v>
      </c>
      <c r="C47" s="220">
        <f>IFERROR(INDEX('Annex 1 LV, HV and UMS charges'!$C$14:$C$45,MATCH($A47,'Annex 1 LV, HV and UMS charges'!$A$14:$A$310,0)),INDEX('Annex 4 LDNO charges'!$C$14:$C$203,MATCH($A47,'Annex 4 LDNO charges'!$A$14:$A$203,0)))</f>
        <v>0</v>
      </c>
      <c r="D47" s="41"/>
      <c r="E47" s="41"/>
      <c r="F47" s="40">
        <v>4.1263685548627027E-2</v>
      </c>
    </row>
    <row r="48" spans="1:6" ht="15" x14ac:dyDescent="0.2">
      <c r="A48" s="170" t="s">
        <v>553</v>
      </c>
      <c r="B48" s="219" t="str">
        <f>IFERROR(INDEX('Annex 1 LV, HV and UMS charges'!$B$14:$B$45,MATCH($A48,'Annex 1 LV, HV and UMS charges'!$A$14:$A$310,0)),INDEX('Annex 4 LDNO charges'!$B$14:$B$203,MATCH($A48,'Annex 4 LDNO charges'!$A$14:$A$203,0)))</f>
        <v>BM3</v>
      </c>
      <c r="C48" s="220">
        <f>IFERROR(INDEX('Annex 1 LV, HV and UMS charges'!$C$14:$C$45,MATCH($A48,'Annex 1 LV, HV and UMS charges'!$A$14:$A$310,0)),INDEX('Annex 4 LDNO charges'!$C$14:$C$203,MATCH($A48,'Annex 4 LDNO charges'!$A$14:$A$203,0)))</f>
        <v>0</v>
      </c>
      <c r="D48" s="41"/>
      <c r="E48" s="41"/>
      <c r="F48" s="40">
        <v>4.1263685548627027E-2</v>
      </c>
    </row>
    <row r="49" spans="1:6" ht="15" x14ac:dyDescent="0.2">
      <c r="A49" s="170" t="s">
        <v>554</v>
      </c>
      <c r="B49" s="219" t="str">
        <f>IFERROR(INDEX('Annex 1 LV, HV and UMS charges'!$B$14:$B$45,MATCH($A49,'Annex 1 LV, HV and UMS charges'!$A$14:$A$310,0)),INDEX('Annex 4 LDNO charges'!$B$14:$B$203,MATCH($A49,'Annex 4 LDNO charges'!$A$14:$A$203,0)))</f>
        <v>BM4</v>
      </c>
      <c r="C49" s="220">
        <f>IFERROR(INDEX('Annex 1 LV, HV and UMS charges'!$C$14:$C$45,MATCH($A49,'Annex 1 LV, HV and UMS charges'!$A$14:$A$310,0)),INDEX('Annex 4 LDNO charges'!$C$14:$C$203,MATCH($A49,'Annex 4 LDNO charges'!$A$14:$A$203,0)))</f>
        <v>0</v>
      </c>
      <c r="D49" s="41"/>
      <c r="E49" s="41"/>
      <c r="F49" s="40">
        <v>4.1263685548627027E-2</v>
      </c>
    </row>
    <row r="50" spans="1:6" ht="30" x14ac:dyDescent="0.2">
      <c r="A50" s="170" t="s">
        <v>467</v>
      </c>
      <c r="B50" s="219" t="str">
        <f>IFERROR(INDEX('Annex 1 LV, HV and UMS charges'!$B$14:$B$45,MATCH($A50,'Annex 1 LV, HV and UMS charges'!$A$14:$A$310,0)),INDEX('Annex 4 LDNO charges'!$B$14:$B$203,MATCH($A50,'Annex 4 LDNO charges'!$A$14:$A$203,0)))</f>
        <v>BU0, 38, 40, 42, 44, 46</v>
      </c>
      <c r="C50" s="220" t="str">
        <f>IFERROR(INDEX('Annex 1 LV, HV and UMS charges'!$C$14:$C$45,MATCH($A50,'Annex 1 LV, HV and UMS charges'!$A$14:$A$310,0)),INDEX('Annex 4 LDNO charges'!$C$14:$C$203,MATCH($A50,'Annex 4 LDNO charges'!$A$14:$A$203,0)))</f>
        <v>0, 1 or 8</v>
      </c>
      <c r="D50" s="41"/>
      <c r="E50" s="41"/>
      <c r="F50" s="40">
        <v>0</v>
      </c>
    </row>
    <row r="51" spans="1:6" ht="15" x14ac:dyDescent="0.2">
      <c r="A51" s="170" t="s">
        <v>468</v>
      </c>
      <c r="B51" s="219" t="str">
        <f>IFERROR(INDEX('Annex 1 LV, HV and UMS charges'!$B$14:$B$45,MATCH($A51,'Annex 1 LV, HV and UMS charges'!$A$14:$A$310,0)),INDEX('Annex 4 LDNO charges'!$B$14:$B$203,MATCH($A51,'Annex 4 LDNO charges'!$A$14:$A$203,0)))</f>
        <v>BG1</v>
      </c>
      <c r="C51" s="220">
        <f>IFERROR(INDEX('Annex 1 LV, HV and UMS charges'!$C$14:$C$45,MATCH($A51,'Annex 1 LV, HV and UMS charges'!$A$14:$A$310,0)),INDEX('Annex 4 LDNO charges'!$C$14:$C$203,MATCH($A51,'Annex 4 LDNO charges'!$A$14:$A$203,0)))</f>
        <v>0</v>
      </c>
      <c r="D51" s="41"/>
      <c r="E51" s="41"/>
      <c r="F51" s="40">
        <v>0</v>
      </c>
    </row>
    <row r="52" spans="1:6" ht="15" x14ac:dyDescent="0.2">
      <c r="A52" s="170" t="s">
        <v>469</v>
      </c>
      <c r="B52" s="219" t="str">
        <f>IFERROR(INDEX('Annex 1 LV, HV and UMS charges'!$B$14:$B$45,MATCH($A52,'Annex 1 LV, HV and UMS charges'!$A$14:$A$310,0)),INDEX('Annex 4 LDNO charges'!$B$14:$B$203,MATCH($A52,'Annex 4 LDNO charges'!$A$14:$A$203,0)))</f>
        <v>BG2</v>
      </c>
      <c r="C52" s="220">
        <f>IFERROR(INDEX('Annex 1 LV, HV and UMS charges'!$C$14:$C$45,MATCH($A52,'Annex 1 LV, HV and UMS charges'!$A$14:$A$310,0)),INDEX('Annex 4 LDNO charges'!$C$14:$C$203,MATCH($A52,'Annex 4 LDNO charges'!$A$14:$A$203,0)))</f>
        <v>0</v>
      </c>
      <c r="D52" s="41"/>
      <c r="E52" s="41"/>
      <c r="F52" s="40">
        <v>0</v>
      </c>
    </row>
    <row r="53" spans="1:6" ht="15" x14ac:dyDescent="0.2">
      <c r="A53" s="170" t="s">
        <v>555</v>
      </c>
      <c r="B53" s="219" t="str">
        <f>IFERROR(INDEX('Annex 1 LV, HV and UMS charges'!$B$14:$B$45,MATCH($A53,'Annex 1 LV, HV and UMS charges'!$A$14:$A$310,0)),INDEX('Annex 4 LDNO charges'!$B$14:$B$203,MATCH($A53,'Annex 4 LDNO charges'!$A$14:$A$203,0)))</f>
        <v>BDB, 27, 35</v>
      </c>
      <c r="C53" s="220" t="str">
        <f>IFERROR(INDEX('Annex 1 LV, HV and UMS charges'!$C$14:$C$45,MATCH($A53,'Annex 1 LV, HV and UMS charges'!$A$14:$A$310,0)),INDEX('Annex 4 LDNO charges'!$C$14:$C$203,MATCH($A53,'Annex 4 LDNO charges'!$A$14:$A$203,0)))</f>
        <v>1, 2 or 0</v>
      </c>
      <c r="D53" s="255">
        <v>9.2679975156552512</v>
      </c>
      <c r="E53" s="255">
        <v>0</v>
      </c>
      <c r="F53" s="40">
        <v>4.1263685548627027E-2</v>
      </c>
    </row>
    <row r="54" spans="1:6" ht="15" x14ac:dyDescent="0.2">
      <c r="A54" s="170" t="s">
        <v>556</v>
      </c>
      <c r="B54" s="219">
        <f>IFERROR(INDEX('Annex 1 LV, HV and UMS charges'!$B$14:$B$45,MATCH($A54,'Annex 1 LV, HV and UMS charges'!$A$14:$A$310,0)),INDEX('Annex 4 LDNO charges'!$B$14:$B$203,MATCH($A54,'Annex 4 LDNO charges'!$A$14:$A$203,0)))</f>
        <v>0</v>
      </c>
      <c r="C54" s="220" t="str">
        <f>IFERROR(INDEX('Annex 1 LV, HV and UMS charges'!$C$14:$C$45,MATCH($A54,'Annex 1 LV, HV and UMS charges'!$A$14:$A$310,0)),INDEX('Annex 4 LDNO charges'!$C$14:$C$203,MATCH($A54,'Annex 4 LDNO charges'!$A$14:$A$203,0)))</f>
        <v>2</v>
      </c>
      <c r="D54" s="255">
        <v>0</v>
      </c>
      <c r="E54" s="255">
        <v>0</v>
      </c>
      <c r="F54" s="40">
        <v>0</v>
      </c>
    </row>
    <row r="55" spans="1:6" ht="15" x14ac:dyDescent="0.2">
      <c r="A55" s="170" t="s">
        <v>557</v>
      </c>
      <c r="B55" s="219" t="str">
        <f>IFERROR(INDEX('Annex 1 LV, HV and UMS charges'!$B$14:$B$45,MATCH($A55,'Annex 1 LV, HV and UMS charges'!$A$14:$A$310,0)),INDEX('Annex 4 LDNO charges'!$B$14:$B$203,MATCH($A55,'Annex 4 LDNO charges'!$A$14:$A$203,0)))</f>
        <v>29, 31</v>
      </c>
      <c r="C55" s="220" t="str">
        <f>IFERROR(INDEX('Annex 1 LV, HV and UMS charges'!$C$14:$C$45,MATCH($A55,'Annex 1 LV, HV and UMS charges'!$A$14:$A$310,0)),INDEX('Annex 4 LDNO charges'!$C$14:$C$203,MATCH($A55,'Annex 4 LDNO charges'!$A$14:$A$203,0)))</f>
        <v>3 to 8 or 0</v>
      </c>
      <c r="D55" s="41"/>
      <c r="E55" s="41"/>
      <c r="F55" s="40">
        <v>4.1263685548627027E-2</v>
      </c>
    </row>
    <row r="56" spans="1:6" ht="15" x14ac:dyDescent="0.2">
      <c r="A56" s="170" t="s">
        <v>558</v>
      </c>
      <c r="B56" s="219" t="str">
        <f>IFERROR(INDEX('Annex 1 LV, HV and UMS charges'!$B$14:$B$45,MATCH($A56,'Annex 1 LV, HV and UMS charges'!$A$14:$A$310,0)),INDEX('Annex 4 LDNO charges'!$B$14:$B$203,MATCH($A56,'Annex 4 LDNO charges'!$A$14:$A$203,0)))</f>
        <v>BN5</v>
      </c>
      <c r="C56" s="220" t="str">
        <f>IFERROR(INDEX('Annex 1 LV, HV and UMS charges'!$C$14:$C$45,MATCH($A56,'Annex 1 LV, HV and UMS charges'!$A$14:$A$310,0)),INDEX('Annex 4 LDNO charges'!$C$14:$C$203,MATCH($A56,'Annex 4 LDNO charges'!$A$14:$A$203,0)))</f>
        <v>3 to 8 or 0</v>
      </c>
      <c r="D56" s="41"/>
      <c r="E56" s="41"/>
      <c r="F56" s="40">
        <v>4.1263685548627027E-2</v>
      </c>
    </row>
    <row r="57" spans="1:6" ht="15" x14ac:dyDescent="0.2">
      <c r="A57" s="170" t="s">
        <v>559</v>
      </c>
      <c r="B57" s="219" t="str">
        <f>IFERROR(INDEX('Annex 1 LV, HV and UMS charges'!$B$14:$B$45,MATCH($A57,'Annex 1 LV, HV and UMS charges'!$A$14:$A$310,0)),INDEX('Annex 4 LDNO charges'!$B$14:$B$203,MATCH($A57,'Annex 4 LDNO charges'!$A$14:$A$203,0)))</f>
        <v>BN6</v>
      </c>
      <c r="C57" s="220" t="str">
        <f>IFERROR(INDEX('Annex 1 LV, HV and UMS charges'!$C$14:$C$45,MATCH($A57,'Annex 1 LV, HV and UMS charges'!$A$14:$A$310,0)),INDEX('Annex 4 LDNO charges'!$C$14:$C$203,MATCH($A57,'Annex 4 LDNO charges'!$A$14:$A$203,0)))</f>
        <v>3 to 8 or 0</v>
      </c>
      <c r="D57" s="41"/>
      <c r="E57" s="41"/>
      <c r="F57" s="40">
        <v>4.1263685548627027E-2</v>
      </c>
    </row>
    <row r="58" spans="1:6" ht="15" x14ac:dyDescent="0.2">
      <c r="A58" s="170" t="s">
        <v>560</v>
      </c>
      <c r="B58" s="219" t="str">
        <f>IFERROR(INDEX('Annex 1 LV, HV and UMS charges'!$B$14:$B$45,MATCH($A58,'Annex 1 LV, HV and UMS charges'!$A$14:$A$310,0)),INDEX('Annex 4 LDNO charges'!$B$14:$B$203,MATCH($A58,'Annex 4 LDNO charges'!$A$14:$A$203,0)))</f>
        <v>BN7</v>
      </c>
      <c r="C58" s="220" t="str">
        <f>IFERROR(INDEX('Annex 1 LV, HV and UMS charges'!$C$14:$C$45,MATCH($A58,'Annex 1 LV, HV and UMS charges'!$A$14:$A$310,0)),INDEX('Annex 4 LDNO charges'!$C$14:$C$203,MATCH($A58,'Annex 4 LDNO charges'!$A$14:$A$203,0)))</f>
        <v>3 to 8 or 0</v>
      </c>
      <c r="D58" s="41"/>
      <c r="E58" s="41"/>
      <c r="F58" s="40">
        <v>4.1263685548627027E-2</v>
      </c>
    </row>
    <row r="59" spans="1:6" ht="15" x14ac:dyDescent="0.2">
      <c r="A59" s="170" t="s">
        <v>561</v>
      </c>
      <c r="B59" s="219" t="str">
        <f>IFERROR(INDEX('Annex 1 LV, HV and UMS charges'!$B$14:$B$45,MATCH($A59,'Annex 1 LV, HV and UMS charges'!$A$14:$A$310,0)),INDEX('Annex 4 LDNO charges'!$B$14:$B$203,MATCH($A59,'Annex 4 LDNO charges'!$A$14:$A$203,0)))</f>
        <v>BN8</v>
      </c>
      <c r="C59" s="220" t="str">
        <f>IFERROR(INDEX('Annex 1 LV, HV and UMS charges'!$C$14:$C$45,MATCH($A59,'Annex 1 LV, HV and UMS charges'!$A$14:$A$310,0)),INDEX('Annex 4 LDNO charges'!$C$14:$C$203,MATCH($A59,'Annex 4 LDNO charges'!$A$14:$A$203,0)))</f>
        <v>3 to 8 or 0</v>
      </c>
      <c r="D59" s="41"/>
      <c r="E59" s="41"/>
      <c r="F59" s="40">
        <v>4.1263685548627027E-2</v>
      </c>
    </row>
    <row r="60" spans="1:6" ht="15" x14ac:dyDescent="0.2">
      <c r="A60" s="170" t="s">
        <v>470</v>
      </c>
      <c r="B60" s="219">
        <f>IFERROR(INDEX('Annex 1 LV, HV and UMS charges'!$B$14:$B$45,MATCH($A60,'Annex 1 LV, HV and UMS charges'!$A$14:$A$310,0)),INDEX('Annex 4 LDNO charges'!$B$14:$B$203,MATCH($A60,'Annex 4 LDNO charges'!$A$14:$A$203,0)))</f>
        <v>0</v>
      </c>
      <c r="C60" s="220" t="str">
        <f>IFERROR(INDEX('Annex 1 LV, HV and UMS charges'!$C$14:$C$45,MATCH($A60,'Annex 1 LV, HV and UMS charges'!$A$14:$A$310,0)),INDEX('Annex 4 LDNO charges'!$C$14:$C$203,MATCH($A60,'Annex 4 LDNO charges'!$A$14:$A$203,0)))</f>
        <v>4</v>
      </c>
      <c r="D60" s="41"/>
      <c r="E60" s="41"/>
      <c r="F60" s="40">
        <v>0</v>
      </c>
    </row>
    <row r="61" spans="1:6" ht="15" x14ac:dyDescent="0.2">
      <c r="A61" s="170" t="s">
        <v>562</v>
      </c>
      <c r="B61" s="219">
        <f>IFERROR(INDEX('Annex 1 LV, HV and UMS charges'!$B$14:$B$45,MATCH($A61,'Annex 1 LV, HV and UMS charges'!$A$14:$A$310,0)),INDEX('Annex 4 LDNO charges'!$B$14:$B$203,MATCH($A61,'Annex 4 LDNO charges'!$A$14:$A$203,0)))</f>
        <v>33</v>
      </c>
      <c r="C61" s="220">
        <f>IFERROR(INDEX('Annex 1 LV, HV and UMS charges'!$C$14:$C$45,MATCH($A61,'Annex 1 LV, HV and UMS charges'!$A$14:$A$310,0)),INDEX('Annex 4 LDNO charges'!$C$14:$C$203,MATCH($A61,'Annex 4 LDNO charges'!$A$14:$A$203,0)))</f>
        <v>0</v>
      </c>
      <c r="D61" s="41"/>
      <c r="E61" s="41"/>
      <c r="F61" s="40">
        <v>4.1263685548627027E-2</v>
      </c>
    </row>
    <row r="62" spans="1:6" ht="15" x14ac:dyDescent="0.2">
      <c r="A62" s="170" t="s">
        <v>563</v>
      </c>
      <c r="B62" s="219" t="str">
        <f>IFERROR(INDEX('Annex 1 LV, HV and UMS charges'!$B$14:$B$45,MATCH($A62,'Annex 1 LV, HV and UMS charges'!$A$14:$A$310,0)),INDEX('Annex 4 LDNO charges'!$B$14:$B$203,MATCH($A62,'Annex 4 LDNO charges'!$A$14:$A$203,0)))</f>
        <v>BM5</v>
      </c>
      <c r="C62" s="220">
        <f>IFERROR(INDEX('Annex 1 LV, HV and UMS charges'!$C$14:$C$45,MATCH($A62,'Annex 1 LV, HV and UMS charges'!$A$14:$A$310,0)),INDEX('Annex 4 LDNO charges'!$C$14:$C$203,MATCH($A62,'Annex 4 LDNO charges'!$A$14:$A$203,0)))</f>
        <v>0</v>
      </c>
      <c r="D62" s="41"/>
      <c r="E62" s="41"/>
      <c r="F62" s="40">
        <v>4.1263685548627027E-2</v>
      </c>
    </row>
    <row r="63" spans="1:6" ht="15" x14ac:dyDescent="0.2">
      <c r="A63" s="170" t="s">
        <v>564</v>
      </c>
      <c r="B63" s="219" t="str">
        <f>IFERROR(INDEX('Annex 1 LV, HV and UMS charges'!$B$14:$B$45,MATCH($A63,'Annex 1 LV, HV and UMS charges'!$A$14:$A$310,0)),INDEX('Annex 4 LDNO charges'!$B$14:$B$203,MATCH($A63,'Annex 4 LDNO charges'!$A$14:$A$203,0)))</f>
        <v>BM6</v>
      </c>
      <c r="C63" s="220">
        <f>IFERROR(INDEX('Annex 1 LV, HV and UMS charges'!$C$14:$C$45,MATCH($A63,'Annex 1 LV, HV and UMS charges'!$A$14:$A$310,0)),INDEX('Annex 4 LDNO charges'!$C$14:$C$203,MATCH($A63,'Annex 4 LDNO charges'!$A$14:$A$203,0)))</f>
        <v>0</v>
      </c>
      <c r="D63" s="41"/>
      <c r="E63" s="41"/>
      <c r="F63" s="40">
        <v>4.1263685548627027E-2</v>
      </c>
    </row>
    <row r="64" spans="1:6" ht="15" x14ac:dyDescent="0.2">
      <c r="A64" s="170" t="s">
        <v>565</v>
      </c>
      <c r="B64" s="219" t="str">
        <f>IFERROR(INDEX('Annex 1 LV, HV and UMS charges'!$B$14:$B$45,MATCH($A64,'Annex 1 LV, HV and UMS charges'!$A$14:$A$310,0)),INDEX('Annex 4 LDNO charges'!$B$14:$B$203,MATCH($A64,'Annex 4 LDNO charges'!$A$14:$A$203,0)))</f>
        <v>BM7</v>
      </c>
      <c r="C64" s="220">
        <f>IFERROR(INDEX('Annex 1 LV, HV and UMS charges'!$C$14:$C$45,MATCH($A64,'Annex 1 LV, HV and UMS charges'!$A$14:$A$310,0)),INDEX('Annex 4 LDNO charges'!$C$14:$C$203,MATCH($A64,'Annex 4 LDNO charges'!$A$14:$A$203,0)))</f>
        <v>0</v>
      </c>
      <c r="D64" s="41"/>
      <c r="E64" s="41"/>
      <c r="F64" s="40">
        <v>4.1263685548627027E-2</v>
      </c>
    </row>
    <row r="65" spans="1:6" ht="15" x14ac:dyDescent="0.2">
      <c r="A65" s="170" t="s">
        <v>566</v>
      </c>
      <c r="B65" s="219" t="str">
        <f>IFERROR(INDEX('Annex 1 LV, HV and UMS charges'!$B$14:$B$45,MATCH($A65,'Annex 1 LV, HV and UMS charges'!$A$14:$A$310,0)),INDEX('Annex 4 LDNO charges'!$B$14:$B$203,MATCH($A65,'Annex 4 LDNO charges'!$A$14:$A$203,0)))</f>
        <v>BM8</v>
      </c>
      <c r="C65" s="220">
        <f>IFERROR(INDEX('Annex 1 LV, HV and UMS charges'!$C$14:$C$45,MATCH($A65,'Annex 1 LV, HV and UMS charges'!$A$14:$A$310,0)),INDEX('Annex 4 LDNO charges'!$C$14:$C$203,MATCH($A65,'Annex 4 LDNO charges'!$A$14:$A$203,0)))</f>
        <v>0</v>
      </c>
      <c r="D65" s="41"/>
      <c r="E65" s="41"/>
      <c r="F65" s="40">
        <v>4.1263685548627027E-2</v>
      </c>
    </row>
    <row r="66" spans="1:6" ht="15" x14ac:dyDescent="0.2">
      <c r="A66" s="170" t="s">
        <v>567</v>
      </c>
      <c r="B66" s="219" t="str">
        <f>IFERROR(INDEX('Annex 1 LV, HV and UMS charges'!$B$14:$B$45,MATCH($A66,'Annex 1 LV, HV and UMS charges'!$A$14:$A$310,0)),INDEX('Annex 4 LDNO charges'!$B$14:$B$203,MATCH($A66,'Annex 4 LDNO charges'!$A$14:$A$203,0)))</f>
        <v>B16</v>
      </c>
      <c r="C66" s="220">
        <f>IFERROR(INDEX('Annex 1 LV, HV and UMS charges'!$C$14:$C$45,MATCH($A66,'Annex 1 LV, HV and UMS charges'!$A$14:$A$310,0)),INDEX('Annex 4 LDNO charges'!$C$14:$C$203,MATCH($A66,'Annex 4 LDNO charges'!$A$14:$A$203,0)))</f>
        <v>0</v>
      </c>
      <c r="D66" s="41"/>
      <c r="E66" s="41"/>
      <c r="F66" s="40">
        <v>4.1263685548627027E-2</v>
      </c>
    </row>
    <row r="67" spans="1:6" ht="15" x14ac:dyDescent="0.2">
      <c r="A67" s="170" t="s">
        <v>568</v>
      </c>
      <c r="B67" s="219" t="str">
        <f>IFERROR(INDEX('Annex 1 LV, HV and UMS charges'!$B$14:$B$45,MATCH($A67,'Annex 1 LV, HV and UMS charges'!$A$14:$A$310,0)),INDEX('Annex 4 LDNO charges'!$B$14:$B$203,MATCH($A67,'Annex 4 LDNO charges'!$A$14:$A$203,0)))</f>
        <v>BS1</v>
      </c>
      <c r="C67" s="220">
        <f>IFERROR(INDEX('Annex 1 LV, HV and UMS charges'!$C$14:$C$45,MATCH($A67,'Annex 1 LV, HV and UMS charges'!$A$14:$A$310,0)),INDEX('Annex 4 LDNO charges'!$C$14:$C$203,MATCH($A67,'Annex 4 LDNO charges'!$A$14:$A$203,0)))</f>
        <v>0</v>
      </c>
      <c r="D67" s="41"/>
      <c r="E67" s="41"/>
      <c r="F67" s="40">
        <v>4.1263685548627027E-2</v>
      </c>
    </row>
    <row r="68" spans="1:6" ht="15" x14ac:dyDescent="0.2">
      <c r="A68" s="170" t="s">
        <v>569</v>
      </c>
      <c r="B68" s="219" t="str">
        <f>IFERROR(INDEX('Annex 1 LV, HV and UMS charges'!$B$14:$B$45,MATCH($A68,'Annex 1 LV, HV and UMS charges'!$A$14:$A$310,0)),INDEX('Annex 4 LDNO charges'!$B$14:$B$203,MATCH($A68,'Annex 4 LDNO charges'!$A$14:$A$203,0)))</f>
        <v>BS2</v>
      </c>
      <c r="C68" s="220">
        <f>IFERROR(INDEX('Annex 1 LV, HV and UMS charges'!$C$14:$C$45,MATCH($A68,'Annex 1 LV, HV and UMS charges'!$A$14:$A$310,0)),INDEX('Annex 4 LDNO charges'!$C$14:$C$203,MATCH($A68,'Annex 4 LDNO charges'!$A$14:$A$203,0)))</f>
        <v>0</v>
      </c>
      <c r="D68" s="41"/>
      <c r="E68" s="41"/>
      <c r="F68" s="40">
        <v>4.1263685548627027E-2</v>
      </c>
    </row>
    <row r="69" spans="1:6" ht="15" x14ac:dyDescent="0.2">
      <c r="A69" s="170" t="s">
        <v>570</v>
      </c>
      <c r="B69" s="219" t="str">
        <f>IFERROR(INDEX('Annex 1 LV, HV and UMS charges'!$B$14:$B$45,MATCH($A69,'Annex 1 LV, HV and UMS charges'!$A$14:$A$310,0)),INDEX('Annex 4 LDNO charges'!$B$14:$B$203,MATCH($A69,'Annex 4 LDNO charges'!$A$14:$A$203,0)))</f>
        <v>BS3</v>
      </c>
      <c r="C69" s="220">
        <f>IFERROR(INDEX('Annex 1 LV, HV and UMS charges'!$C$14:$C$45,MATCH($A69,'Annex 1 LV, HV and UMS charges'!$A$14:$A$310,0)),INDEX('Annex 4 LDNO charges'!$C$14:$C$203,MATCH($A69,'Annex 4 LDNO charges'!$A$14:$A$203,0)))</f>
        <v>0</v>
      </c>
      <c r="D69" s="41"/>
      <c r="E69" s="41"/>
      <c r="F69" s="40">
        <v>4.1263685548627027E-2</v>
      </c>
    </row>
    <row r="70" spans="1:6" ht="15" x14ac:dyDescent="0.2">
      <c r="A70" s="170" t="s">
        <v>571</v>
      </c>
      <c r="B70" s="219" t="str">
        <f>IFERROR(INDEX('Annex 1 LV, HV and UMS charges'!$B$14:$B$45,MATCH($A70,'Annex 1 LV, HV and UMS charges'!$A$14:$A$310,0)),INDEX('Annex 4 LDNO charges'!$B$14:$B$203,MATCH($A70,'Annex 4 LDNO charges'!$A$14:$A$203,0)))</f>
        <v>BS4</v>
      </c>
      <c r="C70" s="220">
        <f>IFERROR(INDEX('Annex 1 LV, HV and UMS charges'!$C$14:$C$45,MATCH($A70,'Annex 1 LV, HV and UMS charges'!$A$14:$A$310,0)),INDEX('Annex 4 LDNO charges'!$C$14:$C$203,MATCH($A70,'Annex 4 LDNO charges'!$A$14:$A$203,0)))</f>
        <v>0</v>
      </c>
      <c r="D70" s="41"/>
      <c r="E70" s="41"/>
      <c r="F70" s="40">
        <v>4.1263685548627027E-2</v>
      </c>
    </row>
    <row r="71" spans="1:6" ht="15" x14ac:dyDescent="0.2">
      <c r="A71" s="170" t="s">
        <v>572</v>
      </c>
      <c r="B71" s="219">
        <f>IFERROR(INDEX('Annex 1 LV, HV and UMS charges'!$B$14:$B$45,MATCH($A71,'Annex 1 LV, HV and UMS charges'!$A$14:$A$310,0)),INDEX('Annex 4 LDNO charges'!$B$14:$B$203,MATCH($A71,'Annex 4 LDNO charges'!$A$14:$A$203,0)))</f>
        <v>36</v>
      </c>
      <c r="C71" s="220">
        <f>IFERROR(INDEX('Annex 1 LV, HV and UMS charges'!$C$14:$C$45,MATCH($A71,'Annex 1 LV, HV and UMS charges'!$A$14:$A$310,0)),INDEX('Annex 4 LDNO charges'!$C$14:$C$203,MATCH($A71,'Annex 4 LDNO charges'!$A$14:$A$203,0)))</f>
        <v>0</v>
      </c>
      <c r="D71" s="41"/>
      <c r="E71" s="41"/>
      <c r="F71" s="40">
        <v>4.1263685548627027E-2</v>
      </c>
    </row>
    <row r="72" spans="1:6" ht="15" x14ac:dyDescent="0.2">
      <c r="A72" s="170" t="s">
        <v>573</v>
      </c>
      <c r="B72" s="219" t="str">
        <f>IFERROR(INDEX('Annex 1 LV, HV and UMS charges'!$B$14:$B$45,MATCH($A72,'Annex 1 LV, HV and UMS charges'!$A$14:$A$310,0)),INDEX('Annex 4 LDNO charges'!$B$14:$B$203,MATCH($A72,'Annex 4 LDNO charges'!$A$14:$A$203,0)))</f>
        <v>BH1, BMA</v>
      </c>
      <c r="C72" s="220">
        <f>IFERROR(INDEX('Annex 1 LV, HV and UMS charges'!$C$14:$C$45,MATCH($A72,'Annex 1 LV, HV and UMS charges'!$A$14:$A$310,0)),INDEX('Annex 4 LDNO charges'!$C$14:$C$203,MATCH($A72,'Annex 4 LDNO charges'!$A$14:$A$203,0)))</f>
        <v>0</v>
      </c>
      <c r="D72" s="41"/>
      <c r="E72" s="41"/>
      <c r="F72" s="40">
        <v>4.1263685548627027E-2</v>
      </c>
    </row>
    <row r="73" spans="1:6" ht="15" x14ac:dyDescent="0.2">
      <c r="A73" s="170" t="s">
        <v>574</v>
      </c>
      <c r="B73" s="219" t="str">
        <f>IFERROR(INDEX('Annex 1 LV, HV and UMS charges'!$B$14:$B$45,MATCH($A73,'Annex 1 LV, HV and UMS charges'!$A$14:$A$310,0)),INDEX('Annex 4 LDNO charges'!$B$14:$B$203,MATCH($A73,'Annex 4 LDNO charges'!$A$14:$A$203,0)))</f>
        <v>BH2, BMB</v>
      </c>
      <c r="C73" s="220">
        <f>IFERROR(INDEX('Annex 1 LV, HV and UMS charges'!$C$14:$C$45,MATCH($A73,'Annex 1 LV, HV and UMS charges'!$A$14:$A$310,0)),INDEX('Annex 4 LDNO charges'!$C$14:$C$203,MATCH($A73,'Annex 4 LDNO charges'!$A$14:$A$203,0)))</f>
        <v>0</v>
      </c>
      <c r="D73" s="41"/>
      <c r="E73" s="41"/>
      <c r="F73" s="40">
        <v>4.1263685548627027E-2</v>
      </c>
    </row>
    <row r="74" spans="1:6" ht="15" x14ac:dyDescent="0.2">
      <c r="A74" s="170" t="s">
        <v>575</v>
      </c>
      <c r="B74" s="219" t="str">
        <f>IFERROR(INDEX('Annex 1 LV, HV and UMS charges'!$B$14:$B$45,MATCH($A74,'Annex 1 LV, HV and UMS charges'!$A$14:$A$310,0)),INDEX('Annex 4 LDNO charges'!$B$14:$B$203,MATCH($A74,'Annex 4 LDNO charges'!$A$14:$A$203,0)))</f>
        <v>BH3, BMC</v>
      </c>
      <c r="C74" s="220">
        <f>IFERROR(INDEX('Annex 1 LV, HV and UMS charges'!$C$14:$C$45,MATCH($A74,'Annex 1 LV, HV and UMS charges'!$A$14:$A$310,0)),INDEX('Annex 4 LDNO charges'!$C$14:$C$203,MATCH($A74,'Annex 4 LDNO charges'!$A$14:$A$203,0)))</f>
        <v>0</v>
      </c>
      <c r="D74" s="41"/>
      <c r="E74" s="41"/>
      <c r="F74" s="40">
        <v>4.1263685548627027E-2</v>
      </c>
    </row>
    <row r="75" spans="1:6" ht="15" x14ac:dyDescent="0.2">
      <c r="A75" s="170" t="s">
        <v>576</v>
      </c>
      <c r="B75" s="219" t="str">
        <f>IFERROR(INDEX('Annex 1 LV, HV and UMS charges'!$B$14:$B$45,MATCH($A75,'Annex 1 LV, HV and UMS charges'!$A$14:$A$310,0)),INDEX('Annex 4 LDNO charges'!$B$14:$B$203,MATCH($A75,'Annex 4 LDNO charges'!$A$14:$A$203,0)))</f>
        <v>BH4, BMD</v>
      </c>
      <c r="C75" s="220">
        <f>IFERROR(INDEX('Annex 1 LV, HV and UMS charges'!$C$14:$C$45,MATCH($A75,'Annex 1 LV, HV and UMS charges'!$A$14:$A$310,0)),INDEX('Annex 4 LDNO charges'!$C$14:$C$203,MATCH($A75,'Annex 4 LDNO charges'!$A$14:$A$203,0)))</f>
        <v>0</v>
      </c>
      <c r="D75" s="41"/>
      <c r="E75" s="41"/>
      <c r="F75" s="40">
        <v>4.1263685548627027E-2</v>
      </c>
    </row>
    <row r="76" spans="1:6" ht="15" x14ac:dyDescent="0.2">
      <c r="A76" s="170" t="s">
        <v>471</v>
      </c>
      <c r="B76" s="219" t="str">
        <f>IFERROR(INDEX('Annex 1 LV, HV and UMS charges'!$B$14:$B$45,MATCH($A76,'Annex 1 LV, HV and UMS charges'!$A$14:$A$310,0)),INDEX('Annex 4 LDNO charges'!$B$14:$B$203,MATCH($A76,'Annex 4 LDNO charges'!$A$14:$A$203,0)))</f>
        <v>39, 41, 43, 45, 47</v>
      </c>
      <c r="C76" s="220" t="str">
        <f>IFERROR(INDEX('Annex 1 LV, HV and UMS charges'!$C$14:$C$45,MATCH($A76,'Annex 1 LV, HV and UMS charges'!$A$14:$A$310,0)),INDEX('Annex 4 LDNO charges'!$C$14:$C$203,MATCH($A76,'Annex 4 LDNO charges'!$A$14:$A$203,0)))</f>
        <v>0, 1 or 8</v>
      </c>
      <c r="D76" s="41"/>
      <c r="E76" s="41"/>
      <c r="F76" s="40">
        <v>0</v>
      </c>
    </row>
    <row r="77" spans="1:6" ht="15" x14ac:dyDescent="0.2">
      <c r="A77" s="170" t="s">
        <v>472</v>
      </c>
      <c r="B77" s="219" t="str">
        <f>IFERROR(INDEX('Annex 1 LV, HV and UMS charges'!$B$14:$B$45,MATCH($A77,'Annex 1 LV, HV and UMS charges'!$A$14:$A$310,0)),INDEX('Annex 4 LDNO charges'!$B$14:$B$203,MATCH($A77,'Annex 4 LDNO charges'!$A$14:$A$203,0)))</f>
        <v>BG3</v>
      </c>
      <c r="C77" s="220">
        <f>IFERROR(INDEX('Annex 1 LV, HV and UMS charges'!$C$14:$C$45,MATCH($A77,'Annex 1 LV, HV and UMS charges'!$A$14:$A$310,0)),INDEX('Annex 4 LDNO charges'!$C$14:$C$203,MATCH($A77,'Annex 4 LDNO charges'!$A$14:$A$203,0)))</f>
        <v>0</v>
      </c>
      <c r="D77" s="41"/>
      <c r="E77" s="41"/>
      <c r="F77" s="40">
        <v>0</v>
      </c>
    </row>
    <row r="78" spans="1:6" ht="15" x14ac:dyDescent="0.2">
      <c r="A78" s="170" t="s">
        <v>473</v>
      </c>
      <c r="B78" s="219" t="str">
        <f>IFERROR(INDEX('Annex 1 LV, HV and UMS charges'!$B$14:$B$45,MATCH($A78,'Annex 1 LV, HV and UMS charges'!$A$14:$A$310,0)),INDEX('Annex 4 LDNO charges'!$B$14:$B$203,MATCH($A78,'Annex 4 LDNO charges'!$A$14:$A$203,0)))</f>
        <v>BG4</v>
      </c>
      <c r="C78" s="220">
        <f>IFERROR(INDEX('Annex 1 LV, HV and UMS charges'!$C$14:$C$45,MATCH($A78,'Annex 1 LV, HV and UMS charges'!$A$14:$A$310,0)),INDEX('Annex 4 LDNO charges'!$C$14:$C$203,MATCH($A78,'Annex 4 LDNO charges'!$A$14:$A$203,0)))</f>
        <v>0</v>
      </c>
      <c r="D78" s="41"/>
      <c r="E78" s="41"/>
      <c r="F78" s="40">
        <v>0</v>
      </c>
    </row>
    <row r="79" spans="1:6" ht="15" x14ac:dyDescent="0.2">
      <c r="A79" s="170" t="s">
        <v>474</v>
      </c>
      <c r="B79" s="219" t="str">
        <f>IFERROR(INDEX('Annex 1 LV, HV and UMS charges'!$B$14:$B$45,MATCH($A79,'Annex 1 LV, HV and UMS charges'!$A$14:$A$310,0)),INDEX('Annex 4 LDNO charges'!$B$14:$B$203,MATCH($A79,'Annex 4 LDNO charges'!$A$14:$A$203,0)))</f>
        <v>BG5</v>
      </c>
      <c r="C79" s="220">
        <f>IFERROR(INDEX('Annex 1 LV, HV and UMS charges'!$C$14:$C$45,MATCH($A79,'Annex 1 LV, HV and UMS charges'!$A$14:$A$310,0)),INDEX('Annex 4 LDNO charges'!$C$14:$C$203,MATCH($A79,'Annex 4 LDNO charges'!$A$14:$A$203,0)))</f>
        <v>0</v>
      </c>
      <c r="D79" s="41"/>
      <c r="E79" s="41"/>
      <c r="F79" s="40">
        <v>0</v>
      </c>
    </row>
    <row r="80" spans="1:6" ht="15" x14ac:dyDescent="0.2">
      <c r="A80" s="170" t="s">
        <v>475</v>
      </c>
      <c r="B80" s="219" t="str">
        <f>IFERROR(INDEX('Annex 1 LV, HV and UMS charges'!$B$14:$B$45,MATCH($A80,'Annex 1 LV, HV and UMS charges'!$A$14:$A$310,0)),INDEX('Annex 4 LDNO charges'!$B$14:$B$203,MATCH($A80,'Annex 4 LDNO charges'!$A$14:$A$203,0)))</f>
        <v>BG6</v>
      </c>
      <c r="C80" s="220">
        <f>IFERROR(INDEX('Annex 1 LV, HV and UMS charges'!$C$14:$C$45,MATCH($A80,'Annex 1 LV, HV and UMS charges'!$A$14:$A$310,0)),INDEX('Annex 4 LDNO charges'!$C$14:$C$203,MATCH($A80,'Annex 4 LDNO charges'!$A$14:$A$203,0)))</f>
        <v>0</v>
      </c>
      <c r="D80" s="41"/>
      <c r="E80" s="41"/>
      <c r="F80" s="40">
        <v>0</v>
      </c>
    </row>
    <row r="81" spans="1:6" ht="15" x14ac:dyDescent="0.2">
      <c r="A81" s="170" t="s">
        <v>476</v>
      </c>
      <c r="B81" s="219" t="str">
        <f>IFERROR(INDEX('Annex 1 LV, HV and UMS charges'!$B$14:$B$45,MATCH($A81,'Annex 1 LV, HV and UMS charges'!$A$14:$A$310,0)),INDEX('Annex 4 LDNO charges'!$B$14:$B$203,MATCH($A81,'Annex 4 LDNO charges'!$A$14:$A$203,0)))</f>
        <v>BG7</v>
      </c>
      <c r="C81" s="220">
        <f>IFERROR(INDEX('Annex 1 LV, HV and UMS charges'!$C$14:$C$45,MATCH($A81,'Annex 1 LV, HV and UMS charges'!$A$14:$A$310,0)),INDEX('Annex 4 LDNO charges'!$C$14:$C$203,MATCH($A81,'Annex 4 LDNO charges'!$A$14:$A$203,0)))</f>
        <v>0</v>
      </c>
      <c r="D81" s="41"/>
      <c r="E81" s="41"/>
      <c r="F81" s="40">
        <v>0</v>
      </c>
    </row>
    <row r="82" spans="1:6" ht="15" x14ac:dyDescent="0.2">
      <c r="A82" s="214" t="s">
        <v>665</v>
      </c>
      <c r="B82" s="219" t="str">
        <f>IFERROR(INDEX('Annex 1 LV, HV and UMS charges'!$B$14:$B$45,MATCH($A82,'Annex 1 LV, HV and UMS charges'!$A$14:$A$310,0)),INDEX('Annex 4 LDNO charges'!$B$14:$B$203,MATCH($A82,'Annex 4 LDNO charges'!$A$14:$A$203,0)))</f>
        <v>BDC</v>
      </c>
      <c r="C82" s="220" t="str">
        <f>IFERROR(INDEX('Annex 1 LV, HV and UMS charges'!$C$14:$C$45,MATCH($A82,'Annex 1 LV, HV and UMS charges'!$A$14:$A$310,0)),INDEX('Annex 4 LDNO charges'!$C$14:$C$203,MATCH($A82,'Annex 4 LDNO charges'!$A$14:$A$203,0)))</f>
        <v>1, 2 or 0</v>
      </c>
      <c r="D82" s="255">
        <v>9.2679975156552512</v>
      </c>
      <c r="E82" s="255">
        <v>0</v>
      </c>
      <c r="F82" s="40">
        <v>4.1263685548627027E-2</v>
      </c>
    </row>
    <row r="83" spans="1:6" ht="15" x14ac:dyDescent="0.2">
      <c r="A83" s="170" t="s">
        <v>666</v>
      </c>
      <c r="B83" s="219">
        <f>IFERROR(INDEX('Annex 1 LV, HV and UMS charges'!$B$14:$B$45,MATCH($A83,'Annex 1 LV, HV and UMS charges'!$A$14:$A$310,0)),INDEX('Annex 4 LDNO charges'!$B$14:$B$203,MATCH($A83,'Annex 4 LDNO charges'!$A$14:$A$203,0)))</f>
        <v>0</v>
      </c>
      <c r="C83" s="220" t="str">
        <f>IFERROR(INDEX('Annex 1 LV, HV and UMS charges'!$C$14:$C$45,MATCH($A83,'Annex 1 LV, HV and UMS charges'!$A$14:$A$310,0)),INDEX('Annex 4 LDNO charges'!$C$14:$C$203,MATCH($A83,'Annex 4 LDNO charges'!$A$14:$A$203,0)))</f>
        <v>2</v>
      </c>
      <c r="D83" s="255">
        <v>0</v>
      </c>
      <c r="E83" s="255">
        <v>0</v>
      </c>
      <c r="F83" s="40">
        <v>0</v>
      </c>
    </row>
    <row r="84" spans="1:6" ht="15" x14ac:dyDescent="0.2">
      <c r="A84" s="170" t="s">
        <v>667</v>
      </c>
      <c r="B84" s="219">
        <f>IFERROR(INDEX('Annex 1 LV, HV and UMS charges'!$B$14:$B$45,MATCH($A84,'Annex 1 LV, HV and UMS charges'!$A$14:$A$310,0)),INDEX('Annex 4 LDNO charges'!$B$14:$B$203,MATCH($A84,'Annex 4 LDNO charges'!$A$14:$A$203,0)))</f>
        <v>0</v>
      </c>
      <c r="C84" s="220" t="str">
        <f>IFERROR(INDEX('Annex 1 LV, HV and UMS charges'!$C$14:$C$45,MATCH($A84,'Annex 1 LV, HV and UMS charges'!$A$14:$A$310,0)),INDEX('Annex 4 LDNO charges'!$C$14:$C$203,MATCH($A84,'Annex 4 LDNO charges'!$A$14:$A$203,0)))</f>
        <v>3 to 8 or 0</v>
      </c>
      <c r="D84" s="41"/>
      <c r="E84" s="41"/>
      <c r="F84" s="40">
        <v>4.1263685548627027E-2</v>
      </c>
    </row>
    <row r="85" spans="1:6" ht="15" x14ac:dyDescent="0.2">
      <c r="A85" s="170" t="s">
        <v>668</v>
      </c>
      <c r="B85" s="219" t="str">
        <f>IFERROR(INDEX('Annex 1 LV, HV and UMS charges'!$B$14:$B$45,MATCH($A85,'Annex 1 LV, HV and UMS charges'!$A$14:$A$310,0)),INDEX('Annex 4 LDNO charges'!$B$14:$B$203,MATCH($A85,'Annex 4 LDNO charges'!$A$14:$A$203,0)))</f>
        <v>BP0</v>
      </c>
      <c r="C85" s="220" t="str">
        <f>IFERROR(INDEX('Annex 1 LV, HV and UMS charges'!$C$14:$C$45,MATCH($A85,'Annex 1 LV, HV and UMS charges'!$A$14:$A$310,0)),INDEX('Annex 4 LDNO charges'!$C$14:$C$203,MATCH($A85,'Annex 4 LDNO charges'!$A$14:$A$203,0)))</f>
        <v>3 to 8 or 0</v>
      </c>
      <c r="D85" s="41"/>
      <c r="E85" s="41"/>
      <c r="F85" s="40">
        <v>4.1263685548627027E-2</v>
      </c>
    </row>
    <row r="86" spans="1:6" ht="15" x14ac:dyDescent="0.2">
      <c r="A86" s="170" t="s">
        <v>669</v>
      </c>
      <c r="B86" s="219" t="str">
        <f>IFERROR(INDEX('Annex 1 LV, HV and UMS charges'!$B$14:$B$45,MATCH($A86,'Annex 1 LV, HV and UMS charges'!$A$14:$A$310,0)),INDEX('Annex 4 LDNO charges'!$B$14:$B$203,MATCH($A86,'Annex 4 LDNO charges'!$A$14:$A$203,0)))</f>
        <v>BP1</v>
      </c>
      <c r="C86" s="220" t="str">
        <f>IFERROR(INDEX('Annex 1 LV, HV and UMS charges'!$C$14:$C$45,MATCH($A86,'Annex 1 LV, HV and UMS charges'!$A$14:$A$310,0)),INDEX('Annex 4 LDNO charges'!$C$14:$C$203,MATCH($A86,'Annex 4 LDNO charges'!$A$14:$A$203,0)))</f>
        <v>3 to 8 or 0</v>
      </c>
      <c r="D86" s="41"/>
      <c r="E86" s="41"/>
      <c r="F86" s="40">
        <v>4.1263685548627027E-2</v>
      </c>
    </row>
    <row r="87" spans="1:6" ht="15" x14ac:dyDescent="0.2">
      <c r="A87" s="170" t="s">
        <v>670</v>
      </c>
      <c r="B87" s="219" t="str">
        <f>IFERROR(INDEX('Annex 1 LV, HV and UMS charges'!$B$14:$B$45,MATCH($A87,'Annex 1 LV, HV and UMS charges'!$A$14:$A$310,0)),INDEX('Annex 4 LDNO charges'!$B$14:$B$203,MATCH($A87,'Annex 4 LDNO charges'!$A$14:$A$203,0)))</f>
        <v>BP2</v>
      </c>
      <c r="C87" s="220" t="str">
        <f>IFERROR(INDEX('Annex 1 LV, HV and UMS charges'!$C$14:$C$45,MATCH($A87,'Annex 1 LV, HV and UMS charges'!$A$14:$A$310,0)),INDEX('Annex 4 LDNO charges'!$C$14:$C$203,MATCH($A87,'Annex 4 LDNO charges'!$A$14:$A$203,0)))</f>
        <v>3 to 8 or 0</v>
      </c>
      <c r="D87" s="41"/>
      <c r="E87" s="41"/>
      <c r="F87" s="40">
        <v>4.1263685548627027E-2</v>
      </c>
    </row>
    <row r="88" spans="1:6" ht="15" x14ac:dyDescent="0.2">
      <c r="A88" s="170" t="s">
        <v>671</v>
      </c>
      <c r="B88" s="219" t="str">
        <f>IFERROR(INDEX('Annex 1 LV, HV and UMS charges'!$B$14:$B$45,MATCH($A88,'Annex 1 LV, HV and UMS charges'!$A$14:$A$310,0)),INDEX('Annex 4 LDNO charges'!$B$14:$B$203,MATCH($A88,'Annex 4 LDNO charges'!$A$14:$A$203,0)))</f>
        <v>BP3</v>
      </c>
      <c r="C88" s="220" t="str">
        <f>IFERROR(INDEX('Annex 1 LV, HV and UMS charges'!$C$14:$C$45,MATCH($A88,'Annex 1 LV, HV and UMS charges'!$A$14:$A$310,0)),INDEX('Annex 4 LDNO charges'!$C$14:$C$203,MATCH($A88,'Annex 4 LDNO charges'!$A$14:$A$203,0)))</f>
        <v>3 to 8 or 0</v>
      </c>
      <c r="D88" s="41"/>
      <c r="E88" s="41"/>
      <c r="F88" s="40">
        <v>4.1263685548627027E-2</v>
      </c>
    </row>
    <row r="89" spans="1:6" ht="15" x14ac:dyDescent="0.2">
      <c r="A89" s="170" t="s">
        <v>477</v>
      </c>
      <c r="B89" s="219">
        <f>IFERROR(INDEX('Annex 1 LV, HV and UMS charges'!$B$14:$B$45,MATCH($A89,'Annex 1 LV, HV and UMS charges'!$A$14:$A$310,0)),INDEX('Annex 4 LDNO charges'!$B$14:$B$203,MATCH($A89,'Annex 4 LDNO charges'!$A$14:$A$203,0)))</f>
        <v>0</v>
      </c>
      <c r="C89" s="220" t="str">
        <f>IFERROR(INDEX('Annex 1 LV, HV and UMS charges'!$C$14:$C$45,MATCH($A89,'Annex 1 LV, HV and UMS charges'!$A$14:$A$310,0)),INDEX('Annex 4 LDNO charges'!$C$14:$C$203,MATCH($A89,'Annex 4 LDNO charges'!$A$14:$A$203,0)))</f>
        <v>4</v>
      </c>
      <c r="D89" s="41"/>
      <c r="E89" s="41"/>
      <c r="F89" s="40">
        <v>0</v>
      </c>
    </row>
    <row r="90" spans="1:6" ht="15" x14ac:dyDescent="0.2">
      <c r="A90" s="170" t="s">
        <v>672</v>
      </c>
      <c r="B90" s="219" t="str">
        <f>IFERROR(INDEX('Annex 1 LV, HV and UMS charges'!$B$14:$B$45,MATCH($A90,'Annex 1 LV, HV and UMS charges'!$A$14:$A$310,0)),INDEX('Annex 4 LDNO charges'!$B$14:$B$203,MATCH($A90,'Annex 4 LDNO charges'!$A$14:$A$203,0)))</f>
        <v>BP4</v>
      </c>
      <c r="C90" s="220">
        <f>IFERROR(INDEX('Annex 1 LV, HV and UMS charges'!$C$14:$C$45,MATCH($A90,'Annex 1 LV, HV and UMS charges'!$A$14:$A$310,0)),INDEX('Annex 4 LDNO charges'!$C$14:$C$203,MATCH($A90,'Annex 4 LDNO charges'!$A$14:$A$203,0)))</f>
        <v>0</v>
      </c>
      <c r="D90" s="41"/>
      <c r="E90" s="41"/>
      <c r="F90" s="40">
        <v>4.1263685548627027E-2</v>
      </c>
    </row>
    <row r="91" spans="1:6" ht="15" x14ac:dyDescent="0.2">
      <c r="A91" s="170" t="s">
        <v>673</v>
      </c>
      <c r="B91" s="219" t="str">
        <f>IFERROR(INDEX('Annex 1 LV, HV and UMS charges'!$B$14:$B$45,MATCH($A91,'Annex 1 LV, HV and UMS charges'!$A$14:$A$310,0)),INDEX('Annex 4 LDNO charges'!$B$14:$B$203,MATCH($A91,'Annex 4 LDNO charges'!$A$14:$A$203,0)))</f>
        <v>BP5</v>
      </c>
      <c r="C91" s="220">
        <f>IFERROR(INDEX('Annex 1 LV, HV and UMS charges'!$C$14:$C$45,MATCH($A91,'Annex 1 LV, HV and UMS charges'!$A$14:$A$310,0)),INDEX('Annex 4 LDNO charges'!$C$14:$C$203,MATCH($A91,'Annex 4 LDNO charges'!$A$14:$A$203,0)))</f>
        <v>0</v>
      </c>
      <c r="D91" s="41"/>
      <c r="E91" s="41"/>
      <c r="F91" s="40">
        <v>4.1263685548627027E-2</v>
      </c>
    </row>
    <row r="92" spans="1:6" ht="15" x14ac:dyDescent="0.2">
      <c r="A92" s="170" t="s">
        <v>674</v>
      </c>
      <c r="B92" s="219" t="str">
        <f>IFERROR(INDEX('Annex 1 LV, HV and UMS charges'!$B$14:$B$45,MATCH($A92,'Annex 1 LV, HV and UMS charges'!$A$14:$A$310,0)),INDEX('Annex 4 LDNO charges'!$B$14:$B$203,MATCH($A92,'Annex 4 LDNO charges'!$A$14:$A$203,0)))</f>
        <v>BP6</v>
      </c>
      <c r="C92" s="220">
        <f>IFERROR(INDEX('Annex 1 LV, HV and UMS charges'!$C$14:$C$45,MATCH($A92,'Annex 1 LV, HV and UMS charges'!$A$14:$A$310,0)),INDEX('Annex 4 LDNO charges'!$C$14:$C$203,MATCH($A92,'Annex 4 LDNO charges'!$A$14:$A$203,0)))</f>
        <v>0</v>
      </c>
      <c r="D92" s="41"/>
      <c r="E92" s="41"/>
      <c r="F92" s="40">
        <v>4.1263685548627027E-2</v>
      </c>
    </row>
    <row r="93" spans="1:6" ht="15" x14ac:dyDescent="0.2">
      <c r="A93" s="170" t="s">
        <v>675</v>
      </c>
      <c r="B93" s="219" t="str">
        <f>IFERROR(INDEX('Annex 1 LV, HV and UMS charges'!$B$14:$B$45,MATCH($A93,'Annex 1 LV, HV and UMS charges'!$A$14:$A$310,0)),INDEX('Annex 4 LDNO charges'!$B$14:$B$203,MATCH($A93,'Annex 4 LDNO charges'!$A$14:$A$203,0)))</f>
        <v>BP7</v>
      </c>
      <c r="C93" s="220">
        <f>IFERROR(INDEX('Annex 1 LV, HV and UMS charges'!$C$14:$C$45,MATCH($A93,'Annex 1 LV, HV and UMS charges'!$A$14:$A$310,0)),INDEX('Annex 4 LDNO charges'!$C$14:$C$203,MATCH($A93,'Annex 4 LDNO charges'!$A$14:$A$203,0)))</f>
        <v>0</v>
      </c>
      <c r="D93" s="41"/>
      <c r="E93" s="41"/>
      <c r="F93" s="40">
        <v>4.1263685548627027E-2</v>
      </c>
    </row>
    <row r="94" spans="1:6" ht="15" x14ac:dyDescent="0.2">
      <c r="A94" s="170" t="s">
        <v>676</v>
      </c>
      <c r="B94" s="219" t="str">
        <f>IFERROR(INDEX('Annex 1 LV, HV and UMS charges'!$B$14:$B$45,MATCH($A94,'Annex 1 LV, HV and UMS charges'!$A$14:$A$310,0)),INDEX('Annex 4 LDNO charges'!$B$14:$B$203,MATCH($A94,'Annex 4 LDNO charges'!$A$14:$A$203,0)))</f>
        <v>BP8</v>
      </c>
      <c r="C94" s="220">
        <f>IFERROR(INDEX('Annex 1 LV, HV and UMS charges'!$C$14:$C$45,MATCH($A94,'Annex 1 LV, HV and UMS charges'!$A$14:$A$310,0)),INDEX('Annex 4 LDNO charges'!$C$14:$C$203,MATCH($A94,'Annex 4 LDNO charges'!$A$14:$A$203,0)))</f>
        <v>0</v>
      </c>
      <c r="D94" s="41"/>
      <c r="E94" s="41"/>
      <c r="F94" s="40">
        <v>4.1263685548627027E-2</v>
      </c>
    </row>
    <row r="95" spans="1:6" ht="15" x14ac:dyDescent="0.2">
      <c r="A95" s="170" t="s">
        <v>677</v>
      </c>
      <c r="B95" s="219" t="str">
        <f>IFERROR(INDEX('Annex 1 LV, HV and UMS charges'!$B$14:$B$45,MATCH($A95,'Annex 1 LV, HV and UMS charges'!$A$14:$A$310,0)),INDEX('Annex 4 LDNO charges'!$B$14:$B$203,MATCH($A95,'Annex 4 LDNO charges'!$A$14:$A$203,0)))</f>
        <v>BP9</v>
      </c>
      <c r="C95" s="220">
        <f>IFERROR(INDEX('Annex 1 LV, HV and UMS charges'!$C$14:$C$45,MATCH($A95,'Annex 1 LV, HV and UMS charges'!$A$14:$A$310,0)),INDEX('Annex 4 LDNO charges'!$C$14:$C$203,MATCH($A95,'Annex 4 LDNO charges'!$A$14:$A$203,0)))</f>
        <v>0</v>
      </c>
      <c r="D95" s="41"/>
      <c r="E95" s="41"/>
      <c r="F95" s="40">
        <v>4.1263685548627027E-2</v>
      </c>
    </row>
    <row r="96" spans="1:6" ht="15" x14ac:dyDescent="0.2">
      <c r="A96" s="170" t="s">
        <v>678</v>
      </c>
      <c r="B96" s="219" t="str">
        <f>IFERROR(INDEX('Annex 1 LV, HV and UMS charges'!$B$14:$B$45,MATCH($A96,'Annex 1 LV, HV and UMS charges'!$A$14:$A$310,0)),INDEX('Annex 4 LDNO charges'!$B$14:$B$203,MATCH($A96,'Annex 4 LDNO charges'!$A$14:$A$203,0)))</f>
        <v>BPA</v>
      </c>
      <c r="C96" s="220">
        <f>IFERROR(INDEX('Annex 1 LV, HV and UMS charges'!$C$14:$C$45,MATCH($A96,'Annex 1 LV, HV and UMS charges'!$A$14:$A$310,0)),INDEX('Annex 4 LDNO charges'!$C$14:$C$203,MATCH($A96,'Annex 4 LDNO charges'!$A$14:$A$203,0)))</f>
        <v>0</v>
      </c>
      <c r="D96" s="41"/>
      <c r="E96" s="41"/>
      <c r="F96" s="40">
        <v>4.1263685548627027E-2</v>
      </c>
    </row>
    <row r="97" spans="1:6" ht="15" x14ac:dyDescent="0.2">
      <c r="A97" s="170" t="s">
        <v>679</v>
      </c>
      <c r="B97" s="219" t="str">
        <f>IFERROR(INDEX('Annex 1 LV, HV and UMS charges'!$B$14:$B$45,MATCH($A97,'Annex 1 LV, HV and UMS charges'!$A$14:$A$310,0)),INDEX('Annex 4 LDNO charges'!$B$14:$B$203,MATCH($A97,'Annex 4 LDNO charges'!$A$14:$A$203,0)))</f>
        <v>BPB</v>
      </c>
      <c r="C97" s="220">
        <f>IFERROR(INDEX('Annex 1 LV, HV and UMS charges'!$C$14:$C$45,MATCH($A97,'Annex 1 LV, HV and UMS charges'!$A$14:$A$310,0)),INDEX('Annex 4 LDNO charges'!$C$14:$C$203,MATCH($A97,'Annex 4 LDNO charges'!$A$14:$A$203,0)))</f>
        <v>0</v>
      </c>
      <c r="D97" s="41"/>
      <c r="E97" s="41"/>
      <c r="F97" s="40">
        <v>4.1263685548627027E-2</v>
      </c>
    </row>
    <row r="98" spans="1:6" ht="15" x14ac:dyDescent="0.2">
      <c r="A98" s="170" t="s">
        <v>680</v>
      </c>
      <c r="B98" s="219" t="str">
        <f>IFERROR(INDEX('Annex 1 LV, HV and UMS charges'!$B$14:$B$45,MATCH($A98,'Annex 1 LV, HV and UMS charges'!$A$14:$A$310,0)),INDEX('Annex 4 LDNO charges'!$B$14:$B$203,MATCH($A98,'Annex 4 LDNO charges'!$A$14:$A$203,0)))</f>
        <v>BPC</v>
      </c>
      <c r="C98" s="220">
        <f>IFERROR(INDEX('Annex 1 LV, HV and UMS charges'!$C$14:$C$45,MATCH($A98,'Annex 1 LV, HV and UMS charges'!$A$14:$A$310,0)),INDEX('Annex 4 LDNO charges'!$C$14:$C$203,MATCH($A98,'Annex 4 LDNO charges'!$A$14:$A$203,0)))</f>
        <v>0</v>
      </c>
      <c r="D98" s="41"/>
      <c r="E98" s="41"/>
      <c r="F98" s="40">
        <v>4.1263685548627027E-2</v>
      </c>
    </row>
    <row r="99" spans="1:6" ht="15" x14ac:dyDescent="0.2">
      <c r="A99" s="170" t="s">
        <v>681</v>
      </c>
      <c r="B99" s="219" t="str">
        <f>IFERROR(INDEX('Annex 1 LV, HV and UMS charges'!$B$14:$B$45,MATCH($A99,'Annex 1 LV, HV and UMS charges'!$A$14:$A$310,0)),INDEX('Annex 4 LDNO charges'!$B$14:$B$203,MATCH($A99,'Annex 4 LDNO charges'!$A$14:$A$203,0)))</f>
        <v>BPD</v>
      </c>
      <c r="C99" s="220">
        <f>IFERROR(INDEX('Annex 1 LV, HV and UMS charges'!$C$14:$C$45,MATCH($A99,'Annex 1 LV, HV and UMS charges'!$A$14:$A$310,0)),INDEX('Annex 4 LDNO charges'!$C$14:$C$203,MATCH($A99,'Annex 4 LDNO charges'!$A$14:$A$203,0)))</f>
        <v>0</v>
      </c>
      <c r="D99" s="41"/>
      <c r="E99" s="41"/>
      <c r="F99" s="40">
        <v>4.1263685548627027E-2</v>
      </c>
    </row>
    <row r="100" spans="1:6" ht="15" x14ac:dyDescent="0.2">
      <c r="A100" s="170" t="s">
        <v>682</v>
      </c>
      <c r="B100" s="219" t="str">
        <f>IFERROR(INDEX('Annex 1 LV, HV and UMS charges'!$B$14:$B$45,MATCH($A100,'Annex 1 LV, HV and UMS charges'!$A$14:$A$310,0)),INDEX('Annex 4 LDNO charges'!$B$14:$B$203,MATCH($A100,'Annex 4 LDNO charges'!$A$14:$A$203,0)))</f>
        <v>BPE</v>
      </c>
      <c r="C100" s="220">
        <f>IFERROR(INDEX('Annex 1 LV, HV and UMS charges'!$C$14:$C$45,MATCH($A100,'Annex 1 LV, HV and UMS charges'!$A$14:$A$310,0)),INDEX('Annex 4 LDNO charges'!$C$14:$C$203,MATCH($A100,'Annex 4 LDNO charges'!$A$14:$A$203,0)))</f>
        <v>0</v>
      </c>
      <c r="D100" s="41"/>
      <c r="E100" s="41"/>
      <c r="F100" s="40">
        <v>4.1263685548627027E-2</v>
      </c>
    </row>
    <row r="101" spans="1:6" ht="15" x14ac:dyDescent="0.2">
      <c r="A101" s="170" t="s">
        <v>683</v>
      </c>
      <c r="B101" s="219" t="str">
        <f>IFERROR(INDEX('Annex 1 LV, HV and UMS charges'!$B$14:$B$45,MATCH($A101,'Annex 1 LV, HV and UMS charges'!$A$14:$A$310,0)),INDEX('Annex 4 LDNO charges'!$B$14:$B$203,MATCH($A101,'Annex 4 LDNO charges'!$A$14:$A$203,0)))</f>
        <v>BPF</v>
      </c>
      <c r="C101" s="220">
        <f>IFERROR(INDEX('Annex 1 LV, HV and UMS charges'!$C$14:$C$45,MATCH($A101,'Annex 1 LV, HV and UMS charges'!$A$14:$A$310,0)),INDEX('Annex 4 LDNO charges'!$C$14:$C$203,MATCH($A101,'Annex 4 LDNO charges'!$A$14:$A$203,0)))</f>
        <v>0</v>
      </c>
      <c r="D101" s="41"/>
      <c r="E101" s="41"/>
      <c r="F101" s="40">
        <v>4.1263685548627027E-2</v>
      </c>
    </row>
    <row r="102" spans="1:6" ht="15" x14ac:dyDescent="0.2">
      <c r="A102" s="170" t="s">
        <v>684</v>
      </c>
      <c r="B102" s="219" t="str">
        <f>IFERROR(INDEX('Annex 1 LV, HV and UMS charges'!$B$14:$B$45,MATCH($A102,'Annex 1 LV, HV and UMS charges'!$A$14:$A$310,0)),INDEX('Annex 4 LDNO charges'!$B$14:$B$203,MATCH($A102,'Annex 4 LDNO charges'!$A$14:$A$203,0)))</f>
        <v>BPG</v>
      </c>
      <c r="C102" s="220">
        <f>IFERROR(INDEX('Annex 1 LV, HV and UMS charges'!$C$14:$C$45,MATCH($A102,'Annex 1 LV, HV and UMS charges'!$A$14:$A$310,0)),INDEX('Annex 4 LDNO charges'!$C$14:$C$203,MATCH($A102,'Annex 4 LDNO charges'!$A$14:$A$203,0)))</f>
        <v>0</v>
      </c>
      <c r="D102" s="41"/>
      <c r="E102" s="41"/>
      <c r="F102" s="40">
        <v>4.1263685548627027E-2</v>
      </c>
    </row>
    <row r="103" spans="1:6" ht="15" x14ac:dyDescent="0.2">
      <c r="A103" s="170" t="s">
        <v>685</v>
      </c>
      <c r="B103" s="219" t="str">
        <f>IFERROR(INDEX('Annex 1 LV, HV and UMS charges'!$B$14:$B$45,MATCH($A103,'Annex 1 LV, HV and UMS charges'!$A$14:$A$310,0)),INDEX('Annex 4 LDNO charges'!$B$14:$B$203,MATCH($A103,'Annex 4 LDNO charges'!$A$14:$A$203,0)))</f>
        <v>BPH</v>
      </c>
      <c r="C103" s="220">
        <f>IFERROR(INDEX('Annex 1 LV, HV and UMS charges'!$C$14:$C$45,MATCH($A103,'Annex 1 LV, HV and UMS charges'!$A$14:$A$310,0)),INDEX('Annex 4 LDNO charges'!$C$14:$C$203,MATCH($A103,'Annex 4 LDNO charges'!$A$14:$A$203,0)))</f>
        <v>0</v>
      </c>
      <c r="D103" s="41"/>
      <c r="E103" s="41"/>
      <c r="F103" s="40">
        <v>4.1263685548627027E-2</v>
      </c>
    </row>
    <row r="104" spans="1:6" ht="15" x14ac:dyDescent="0.2">
      <c r="A104" s="170" t="s">
        <v>686</v>
      </c>
      <c r="B104" s="219" t="str">
        <f>IFERROR(INDEX('Annex 1 LV, HV and UMS charges'!$B$14:$B$45,MATCH($A104,'Annex 1 LV, HV and UMS charges'!$A$14:$A$310,0)),INDEX('Annex 4 LDNO charges'!$B$14:$B$203,MATCH($A104,'Annex 4 LDNO charges'!$A$14:$A$203,0)))</f>
        <v>BPZ</v>
      </c>
      <c r="C104" s="220">
        <f>IFERROR(INDEX('Annex 1 LV, HV and UMS charges'!$C$14:$C$45,MATCH($A104,'Annex 1 LV, HV and UMS charges'!$A$14:$A$310,0)),INDEX('Annex 4 LDNO charges'!$C$14:$C$203,MATCH($A104,'Annex 4 LDNO charges'!$A$14:$A$203,0)))</f>
        <v>0</v>
      </c>
      <c r="D104" s="41"/>
      <c r="E104" s="41"/>
      <c r="F104" s="40">
        <v>4.1263685548627027E-2</v>
      </c>
    </row>
    <row r="105" spans="1:6" ht="15" x14ac:dyDescent="0.2">
      <c r="A105" s="170" t="s">
        <v>478</v>
      </c>
      <c r="B105" s="219" t="str">
        <f>IFERROR(INDEX('Annex 1 LV, HV and UMS charges'!$B$14:$B$45,MATCH($A105,'Annex 1 LV, HV and UMS charges'!$A$14:$A$310,0)),INDEX('Annex 4 LDNO charges'!$B$14:$B$203,MATCH($A105,'Annex 4 LDNO charges'!$A$14:$A$203,0)))</f>
        <v>BU2</v>
      </c>
      <c r="C105" s="220" t="str">
        <f>IFERROR(INDEX('Annex 1 LV, HV and UMS charges'!$C$14:$C$45,MATCH($A105,'Annex 1 LV, HV and UMS charges'!$A$14:$A$310,0)),INDEX('Annex 4 LDNO charges'!$C$14:$C$203,MATCH($A105,'Annex 4 LDNO charges'!$A$14:$A$203,0)))</f>
        <v>0, 1 or 8</v>
      </c>
      <c r="D105" s="41"/>
      <c r="E105" s="41"/>
      <c r="F105" s="40">
        <v>0</v>
      </c>
    </row>
    <row r="106" spans="1:6" ht="15" x14ac:dyDescent="0.2">
      <c r="A106" s="170" t="s">
        <v>479</v>
      </c>
      <c r="B106" s="219" t="str">
        <f>IFERROR(INDEX('Annex 1 LV, HV and UMS charges'!$B$14:$B$45,MATCH($A106,'Annex 1 LV, HV and UMS charges'!$A$14:$A$310,0)),INDEX('Annex 4 LDNO charges'!$B$14:$B$203,MATCH($A106,'Annex 4 LDNO charges'!$A$14:$A$203,0)))</f>
        <v>BPJ</v>
      </c>
      <c r="C106" s="220">
        <f>IFERROR(INDEX('Annex 1 LV, HV and UMS charges'!$C$14:$C$45,MATCH($A106,'Annex 1 LV, HV and UMS charges'!$A$14:$A$310,0)),INDEX('Annex 4 LDNO charges'!$C$14:$C$203,MATCH($A106,'Annex 4 LDNO charges'!$A$14:$A$203,0)))</f>
        <v>0</v>
      </c>
      <c r="D106" s="41"/>
      <c r="E106" s="41"/>
      <c r="F106" s="40">
        <v>0</v>
      </c>
    </row>
    <row r="107" spans="1:6" ht="15" x14ac:dyDescent="0.2">
      <c r="A107" s="170" t="s">
        <v>480</v>
      </c>
      <c r="B107" s="219" t="str">
        <f>IFERROR(INDEX('Annex 1 LV, HV and UMS charges'!$B$14:$B$45,MATCH($A107,'Annex 1 LV, HV and UMS charges'!$A$14:$A$310,0)),INDEX('Annex 4 LDNO charges'!$B$14:$B$203,MATCH($A107,'Annex 4 LDNO charges'!$A$14:$A$203,0)))</f>
        <v>BPK</v>
      </c>
      <c r="C107" s="220">
        <f>IFERROR(INDEX('Annex 1 LV, HV and UMS charges'!$C$14:$C$45,MATCH($A107,'Annex 1 LV, HV and UMS charges'!$A$14:$A$310,0)),INDEX('Annex 4 LDNO charges'!$C$14:$C$203,MATCH($A107,'Annex 4 LDNO charges'!$A$14:$A$203,0)))</f>
        <v>0</v>
      </c>
      <c r="D107" s="41"/>
      <c r="E107" s="41"/>
      <c r="F107" s="40">
        <v>0</v>
      </c>
    </row>
    <row r="108" spans="1:6" ht="15" x14ac:dyDescent="0.2">
      <c r="A108" s="170" t="s">
        <v>481</v>
      </c>
      <c r="B108" s="219" t="str">
        <f>IFERROR(INDEX('Annex 1 LV, HV and UMS charges'!$B$14:$B$45,MATCH($A108,'Annex 1 LV, HV and UMS charges'!$A$14:$A$310,0)),INDEX('Annex 4 LDNO charges'!$B$14:$B$203,MATCH($A108,'Annex 4 LDNO charges'!$A$14:$A$203,0)))</f>
        <v>BPL</v>
      </c>
      <c r="C108" s="220">
        <f>IFERROR(INDEX('Annex 1 LV, HV and UMS charges'!$C$14:$C$45,MATCH($A108,'Annex 1 LV, HV and UMS charges'!$A$14:$A$310,0)),INDEX('Annex 4 LDNO charges'!$C$14:$C$203,MATCH($A108,'Annex 4 LDNO charges'!$A$14:$A$203,0)))</f>
        <v>0</v>
      </c>
      <c r="D108" s="41"/>
      <c r="E108" s="41"/>
      <c r="F108" s="40">
        <v>0</v>
      </c>
    </row>
    <row r="109" spans="1:6" ht="15" x14ac:dyDescent="0.2">
      <c r="A109" s="170" t="s">
        <v>482</v>
      </c>
      <c r="B109" s="219" t="str">
        <f>IFERROR(INDEX('Annex 1 LV, HV and UMS charges'!$B$14:$B$45,MATCH($A109,'Annex 1 LV, HV and UMS charges'!$A$14:$A$310,0)),INDEX('Annex 4 LDNO charges'!$B$14:$B$203,MATCH($A109,'Annex 4 LDNO charges'!$A$14:$A$203,0)))</f>
        <v>BPM</v>
      </c>
      <c r="C109" s="220">
        <f>IFERROR(INDEX('Annex 1 LV, HV and UMS charges'!$C$14:$C$45,MATCH($A109,'Annex 1 LV, HV and UMS charges'!$A$14:$A$310,0)),INDEX('Annex 4 LDNO charges'!$C$14:$C$203,MATCH($A109,'Annex 4 LDNO charges'!$A$14:$A$203,0)))</f>
        <v>0</v>
      </c>
      <c r="D109" s="41"/>
      <c r="E109" s="41"/>
      <c r="F109" s="40">
        <v>0</v>
      </c>
    </row>
    <row r="110" spans="1:6" ht="15" x14ac:dyDescent="0.2">
      <c r="A110" s="170" t="s">
        <v>483</v>
      </c>
      <c r="B110" s="219" t="str">
        <f>IFERROR(INDEX('Annex 1 LV, HV and UMS charges'!$B$14:$B$45,MATCH($A110,'Annex 1 LV, HV and UMS charges'!$A$14:$A$310,0)),INDEX('Annex 4 LDNO charges'!$B$14:$B$203,MATCH($A110,'Annex 4 LDNO charges'!$A$14:$A$203,0)))</f>
        <v>BPN</v>
      </c>
      <c r="C110" s="220">
        <f>IFERROR(INDEX('Annex 1 LV, HV and UMS charges'!$C$14:$C$45,MATCH($A110,'Annex 1 LV, HV and UMS charges'!$A$14:$A$310,0)),INDEX('Annex 4 LDNO charges'!$C$14:$C$203,MATCH($A110,'Annex 4 LDNO charges'!$A$14:$A$203,0)))</f>
        <v>0</v>
      </c>
      <c r="D110" s="41"/>
      <c r="E110" s="41"/>
      <c r="F110" s="40">
        <v>0</v>
      </c>
    </row>
    <row r="111" spans="1:6" ht="15" x14ac:dyDescent="0.2">
      <c r="A111" s="170" t="s">
        <v>643</v>
      </c>
      <c r="B111" s="219" t="str">
        <f>IFERROR(INDEX('Annex 1 LV, HV and UMS charges'!$B$14:$B$45,MATCH($A111,'Annex 1 LV, HV and UMS charges'!$A$14:$A$310,0)),INDEX('Annex 4 LDNO charges'!$B$14:$B$203,MATCH($A111,'Annex 4 LDNO charges'!$A$14:$A$203,0)))</f>
        <v>BDD</v>
      </c>
      <c r="C111" s="220" t="str">
        <f>IFERROR(INDEX('Annex 1 LV, HV and UMS charges'!$C$14:$C$45,MATCH($A111,'Annex 1 LV, HV and UMS charges'!$A$14:$A$310,0)),INDEX('Annex 4 LDNO charges'!$C$14:$C$203,MATCH($A111,'Annex 4 LDNO charges'!$A$14:$A$203,0)))</f>
        <v>1, 2 or 0</v>
      </c>
      <c r="D111" s="255">
        <v>9.2679975156552512</v>
      </c>
      <c r="E111" s="255">
        <v>0</v>
      </c>
      <c r="F111" s="40">
        <v>4.1263685548627027E-2</v>
      </c>
    </row>
    <row r="112" spans="1:6" ht="15" x14ac:dyDescent="0.2">
      <c r="A112" s="170" t="s">
        <v>644</v>
      </c>
      <c r="B112" s="219">
        <f>IFERROR(INDEX('Annex 1 LV, HV and UMS charges'!$B$14:$B$45,MATCH($A112,'Annex 1 LV, HV and UMS charges'!$A$14:$A$310,0)),INDEX('Annex 4 LDNO charges'!$B$14:$B$203,MATCH($A112,'Annex 4 LDNO charges'!$A$14:$A$203,0)))</f>
        <v>0</v>
      </c>
      <c r="C112" s="220" t="str">
        <f>IFERROR(INDEX('Annex 1 LV, HV and UMS charges'!$C$14:$C$45,MATCH($A112,'Annex 1 LV, HV and UMS charges'!$A$14:$A$310,0)),INDEX('Annex 4 LDNO charges'!$C$14:$C$203,MATCH($A112,'Annex 4 LDNO charges'!$A$14:$A$203,0)))</f>
        <v>2</v>
      </c>
      <c r="D112" s="255">
        <v>0</v>
      </c>
      <c r="E112" s="255">
        <v>0</v>
      </c>
      <c r="F112" s="40">
        <v>0</v>
      </c>
    </row>
    <row r="113" spans="1:6" ht="15" x14ac:dyDescent="0.2">
      <c r="A113" s="170" t="s">
        <v>645</v>
      </c>
      <c r="B113" s="219">
        <f>IFERROR(INDEX('Annex 1 LV, HV and UMS charges'!$B$14:$B$45,MATCH($A113,'Annex 1 LV, HV and UMS charges'!$A$14:$A$310,0)),INDEX('Annex 4 LDNO charges'!$B$14:$B$203,MATCH($A113,'Annex 4 LDNO charges'!$A$14:$A$203,0)))</f>
        <v>0</v>
      </c>
      <c r="C113" s="220" t="str">
        <f>IFERROR(INDEX('Annex 1 LV, HV and UMS charges'!$C$14:$C$45,MATCH($A113,'Annex 1 LV, HV and UMS charges'!$A$14:$A$310,0)),INDEX('Annex 4 LDNO charges'!$C$14:$C$203,MATCH($A113,'Annex 4 LDNO charges'!$A$14:$A$203,0)))</f>
        <v>3 to 8 or 0</v>
      </c>
      <c r="D113" s="41"/>
      <c r="E113" s="41"/>
      <c r="F113" s="40">
        <v>4.1263685548627027E-2</v>
      </c>
    </row>
    <row r="114" spans="1:6" ht="15" x14ac:dyDescent="0.2">
      <c r="A114" s="170" t="s">
        <v>646</v>
      </c>
      <c r="B114" s="219" t="str">
        <f>IFERROR(INDEX('Annex 1 LV, HV and UMS charges'!$B$14:$B$45,MATCH($A114,'Annex 1 LV, HV and UMS charges'!$A$14:$A$310,0)),INDEX('Annex 4 LDNO charges'!$B$14:$B$203,MATCH($A114,'Annex 4 LDNO charges'!$A$14:$A$203,0)))</f>
        <v>BE1</v>
      </c>
      <c r="C114" s="220" t="str">
        <f>IFERROR(INDEX('Annex 1 LV, HV and UMS charges'!$C$14:$C$45,MATCH($A114,'Annex 1 LV, HV and UMS charges'!$A$14:$A$310,0)),INDEX('Annex 4 LDNO charges'!$C$14:$C$203,MATCH($A114,'Annex 4 LDNO charges'!$A$14:$A$203,0)))</f>
        <v>3 to 8 or 0</v>
      </c>
      <c r="D114" s="41"/>
      <c r="E114" s="41"/>
      <c r="F114" s="40">
        <v>4.1263685548627027E-2</v>
      </c>
    </row>
    <row r="115" spans="1:6" ht="15" x14ac:dyDescent="0.2">
      <c r="A115" s="170" t="s">
        <v>647</v>
      </c>
      <c r="B115" s="219" t="str">
        <f>IFERROR(INDEX('Annex 1 LV, HV and UMS charges'!$B$14:$B$45,MATCH($A115,'Annex 1 LV, HV and UMS charges'!$A$14:$A$310,0)),INDEX('Annex 4 LDNO charges'!$B$14:$B$203,MATCH($A115,'Annex 4 LDNO charges'!$A$14:$A$203,0)))</f>
        <v>BE2</v>
      </c>
      <c r="C115" s="220" t="str">
        <f>IFERROR(INDEX('Annex 1 LV, HV and UMS charges'!$C$14:$C$45,MATCH($A115,'Annex 1 LV, HV and UMS charges'!$A$14:$A$310,0)),INDEX('Annex 4 LDNO charges'!$C$14:$C$203,MATCH($A115,'Annex 4 LDNO charges'!$A$14:$A$203,0)))</f>
        <v>3 to 8 or 0</v>
      </c>
      <c r="D115" s="41"/>
      <c r="E115" s="41"/>
      <c r="F115" s="40">
        <v>4.1263685548627027E-2</v>
      </c>
    </row>
    <row r="116" spans="1:6" ht="15" x14ac:dyDescent="0.2">
      <c r="A116" s="170" t="s">
        <v>648</v>
      </c>
      <c r="B116" s="219" t="str">
        <f>IFERROR(INDEX('Annex 1 LV, HV and UMS charges'!$B$14:$B$45,MATCH($A116,'Annex 1 LV, HV and UMS charges'!$A$14:$A$310,0)),INDEX('Annex 4 LDNO charges'!$B$14:$B$203,MATCH($A116,'Annex 4 LDNO charges'!$A$14:$A$203,0)))</f>
        <v>BE3</v>
      </c>
      <c r="C116" s="220" t="str">
        <f>IFERROR(INDEX('Annex 1 LV, HV and UMS charges'!$C$14:$C$45,MATCH($A116,'Annex 1 LV, HV and UMS charges'!$A$14:$A$310,0)),INDEX('Annex 4 LDNO charges'!$C$14:$C$203,MATCH($A116,'Annex 4 LDNO charges'!$A$14:$A$203,0)))</f>
        <v>3 to 8 or 0</v>
      </c>
      <c r="D116" s="41"/>
      <c r="E116" s="41"/>
      <c r="F116" s="40">
        <v>4.1263685548627027E-2</v>
      </c>
    </row>
    <row r="117" spans="1:6" ht="15" x14ac:dyDescent="0.2">
      <c r="A117" s="170" t="s">
        <v>649</v>
      </c>
      <c r="B117" s="219" t="str">
        <f>IFERROR(INDEX('Annex 1 LV, HV and UMS charges'!$B$14:$B$45,MATCH($A117,'Annex 1 LV, HV and UMS charges'!$A$14:$A$310,0)),INDEX('Annex 4 LDNO charges'!$B$14:$B$203,MATCH($A117,'Annex 4 LDNO charges'!$A$14:$A$203,0)))</f>
        <v>BE4</v>
      </c>
      <c r="C117" s="220" t="str">
        <f>IFERROR(INDEX('Annex 1 LV, HV and UMS charges'!$C$14:$C$45,MATCH($A117,'Annex 1 LV, HV and UMS charges'!$A$14:$A$310,0)),INDEX('Annex 4 LDNO charges'!$C$14:$C$203,MATCH($A117,'Annex 4 LDNO charges'!$A$14:$A$203,0)))</f>
        <v>3 to 8 or 0</v>
      </c>
      <c r="D117" s="41"/>
      <c r="E117" s="41"/>
      <c r="F117" s="40">
        <v>4.1263685548627027E-2</v>
      </c>
    </row>
    <row r="118" spans="1:6" ht="15" x14ac:dyDescent="0.2">
      <c r="A118" s="170" t="s">
        <v>484</v>
      </c>
      <c r="B118" s="219" t="str">
        <f>IFERROR(INDEX('Annex 1 LV, HV and UMS charges'!$B$14:$B$45,MATCH($A118,'Annex 1 LV, HV and UMS charges'!$A$14:$A$310,0)),INDEX('Annex 4 LDNO charges'!$B$14:$B$203,MATCH($A118,'Annex 4 LDNO charges'!$A$14:$A$203,0)))</f>
        <v>BE5</v>
      </c>
      <c r="C118" s="220" t="str">
        <f>IFERROR(INDEX('Annex 1 LV, HV and UMS charges'!$C$14:$C$45,MATCH($A118,'Annex 1 LV, HV and UMS charges'!$A$14:$A$310,0)),INDEX('Annex 4 LDNO charges'!$C$14:$C$203,MATCH($A118,'Annex 4 LDNO charges'!$A$14:$A$203,0)))</f>
        <v>4</v>
      </c>
      <c r="D118" s="41"/>
      <c r="E118" s="41"/>
      <c r="F118" s="40">
        <v>0</v>
      </c>
    </row>
    <row r="119" spans="1:6" ht="15" x14ac:dyDescent="0.2">
      <c r="A119" s="170" t="s">
        <v>650</v>
      </c>
      <c r="B119" s="219" t="str">
        <f>IFERROR(INDEX('Annex 1 LV, HV and UMS charges'!$B$14:$B$45,MATCH($A119,'Annex 1 LV, HV and UMS charges'!$A$14:$A$310,0)),INDEX('Annex 4 LDNO charges'!$B$14:$B$203,MATCH($A119,'Annex 4 LDNO charges'!$A$14:$A$203,0)))</f>
        <v>BE6</v>
      </c>
      <c r="C119" s="220">
        <f>IFERROR(INDEX('Annex 1 LV, HV and UMS charges'!$C$14:$C$45,MATCH($A119,'Annex 1 LV, HV and UMS charges'!$A$14:$A$310,0)),INDEX('Annex 4 LDNO charges'!$C$14:$C$203,MATCH($A119,'Annex 4 LDNO charges'!$A$14:$A$203,0)))</f>
        <v>0</v>
      </c>
      <c r="D119" s="41"/>
      <c r="E119" s="41"/>
      <c r="F119" s="40">
        <v>4.1263685548627027E-2</v>
      </c>
    </row>
    <row r="120" spans="1:6" ht="15" x14ac:dyDescent="0.2">
      <c r="A120" s="170" t="s">
        <v>651</v>
      </c>
      <c r="B120" s="219" t="str">
        <f>IFERROR(INDEX('Annex 1 LV, HV and UMS charges'!$B$14:$B$45,MATCH($A120,'Annex 1 LV, HV and UMS charges'!$A$14:$A$310,0)),INDEX('Annex 4 LDNO charges'!$B$14:$B$203,MATCH($A120,'Annex 4 LDNO charges'!$A$14:$A$203,0)))</f>
        <v>BE7</v>
      </c>
      <c r="C120" s="220">
        <f>IFERROR(INDEX('Annex 1 LV, HV and UMS charges'!$C$14:$C$45,MATCH($A120,'Annex 1 LV, HV and UMS charges'!$A$14:$A$310,0)),INDEX('Annex 4 LDNO charges'!$C$14:$C$203,MATCH($A120,'Annex 4 LDNO charges'!$A$14:$A$203,0)))</f>
        <v>0</v>
      </c>
      <c r="D120" s="41"/>
      <c r="E120" s="41"/>
      <c r="F120" s="40">
        <v>4.1263685548627027E-2</v>
      </c>
    </row>
    <row r="121" spans="1:6" ht="15" x14ac:dyDescent="0.2">
      <c r="A121" s="170" t="s">
        <v>652</v>
      </c>
      <c r="B121" s="219" t="str">
        <f>IFERROR(INDEX('Annex 1 LV, HV and UMS charges'!$B$14:$B$45,MATCH($A121,'Annex 1 LV, HV and UMS charges'!$A$14:$A$310,0)),INDEX('Annex 4 LDNO charges'!$B$14:$B$203,MATCH($A121,'Annex 4 LDNO charges'!$A$14:$A$203,0)))</f>
        <v>BE8</v>
      </c>
      <c r="C121" s="220">
        <f>IFERROR(INDEX('Annex 1 LV, HV and UMS charges'!$C$14:$C$45,MATCH($A121,'Annex 1 LV, HV and UMS charges'!$A$14:$A$310,0)),INDEX('Annex 4 LDNO charges'!$C$14:$C$203,MATCH($A121,'Annex 4 LDNO charges'!$A$14:$A$203,0)))</f>
        <v>0</v>
      </c>
      <c r="D121" s="41"/>
      <c r="E121" s="41"/>
      <c r="F121" s="40">
        <v>4.1263685548627027E-2</v>
      </c>
    </row>
    <row r="122" spans="1:6" ht="15" x14ac:dyDescent="0.2">
      <c r="A122" s="170" t="s">
        <v>653</v>
      </c>
      <c r="B122" s="219" t="str">
        <f>IFERROR(INDEX('Annex 1 LV, HV and UMS charges'!$B$14:$B$45,MATCH($A122,'Annex 1 LV, HV and UMS charges'!$A$14:$A$310,0)),INDEX('Annex 4 LDNO charges'!$B$14:$B$203,MATCH($A122,'Annex 4 LDNO charges'!$A$14:$A$203,0)))</f>
        <v>BE9</v>
      </c>
      <c r="C122" s="220">
        <f>IFERROR(INDEX('Annex 1 LV, HV and UMS charges'!$C$14:$C$45,MATCH($A122,'Annex 1 LV, HV and UMS charges'!$A$14:$A$310,0)),INDEX('Annex 4 LDNO charges'!$C$14:$C$203,MATCH($A122,'Annex 4 LDNO charges'!$A$14:$A$203,0)))</f>
        <v>0</v>
      </c>
      <c r="D122" s="41"/>
      <c r="E122" s="41"/>
      <c r="F122" s="40">
        <v>4.1263685548627027E-2</v>
      </c>
    </row>
    <row r="123" spans="1:6" ht="15" x14ac:dyDescent="0.2">
      <c r="A123" s="170" t="s">
        <v>654</v>
      </c>
      <c r="B123" s="219" t="str">
        <f>IFERROR(INDEX('Annex 1 LV, HV and UMS charges'!$B$14:$B$45,MATCH($A123,'Annex 1 LV, HV and UMS charges'!$A$14:$A$310,0)),INDEX('Annex 4 LDNO charges'!$B$14:$B$203,MATCH($A123,'Annex 4 LDNO charges'!$A$14:$A$203,0)))</f>
        <v>BEA</v>
      </c>
      <c r="C123" s="220">
        <f>IFERROR(INDEX('Annex 1 LV, HV and UMS charges'!$C$14:$C$45,MATCH($A123,'Annex 1 LV, HV and UMS charges'!$A$14:$A$310,0)),INDEX('Annex 4 LDNO charges'!$C$14:$C$203,MATCH($A123,'Annex 4 LDNO charges'!$A$14:$A$203,0)))</f>
        <v>0</v>
      </c>
      <c r="D123" s="41"/>
      <c r="E123" s="41"/>
      <c r="F123" s="40">
        <v>4.1263685548627027E-2</v>
      </c>
    </row>
    <row r="124" spans="1:6" ht="15" x14ac:dyDescent="0.2">
      <c r="A124" s="170" t="s">
        <v>655</v>
      </c>
      <c r="B124" s="219" t="str">
        <f>IFERROR(INDEX('Annex 1 LV, HV and UMS charges'!$B$14:$B$45,MATCH($A124,'Annex 1 LV, HV and UMS charges'!$A$14:$A$310,0)),INDEX('Annex 4 LDNO charges'!$B$14:$B$203,MATCH($A124,'Annex 4 LDNO charges'!$A$14:$A$203,0)))</f>
        <v>B17, BEB</v>
      </c>
      <c r="C124" s="220">
        <f>IFERROR(INDEX('Annex 1 LV, HV and UMS charges'!$C$14:$C$45,MATCH($A124,'Annex 1 LV, HV and UMS charges'!$A$14:$A$310,0)),INDEX('Annex 4 LDNO charges'!$C$14:$C$203,MATCH($A124,'Annex 4 LDNO charges'!$A$14:$A$203,0)))</f>
        <v>0</v>
      </c>
      <c r="D124" s="41"/>
      <c r="E124" s="41"/>
      <c r="F124" s="40">
        <v>4.1263685548627027E-2</v>
      </c>
    </row>
    <row r="125" spans="1:6" ht="15" x14ac:dyDescent="0.2">
      <c r="A125" s="170" t="s">
        <v>656</v>
      </c>
      <c r="B125" s="219" t="str">
        <f>IFERROR(INDEX('Annex 1 LV, HV and UMS charges'!$B$14:$B$45,MATCH($A125,'Annex 1 LV, HV and UMS charges'!$A$14:$A$310,0)),INDEX('Annex 4 LDNO charges'!$B$14:$B$203,MATCH($A125,'Annex 4 LDNO charges'!$A$14:$A$203,0)))</f>
        <v>BEC</v>
      </c>
      <c r="C125" s="220">
        <f>IFERROR(INDEX('Annex 1 LV, HV and UMS charges'!$C$14:$C$45,MATCH($A125,'Annex 1 LV, HV and UMS charges'!$A$14:$A$310,0)),INDEX('Annex 4 LDNO charges'!$C$14:$C$203,MATCH($A125,'Annex 4 LDNO charges'!$A$14:$A$203,0)))</f>
        <v>0</v>
      </c>
      <c r="D125" s="41"/>
      <c r="E125" s="41"/>
      <c r="F125" s="40">
        <v>4.1263685548627027E-2</v>
      </c>
    </row>
    <row r="126" spans="1:6" ht="15" x14ac:dyDescent="0.2">
      <c r="A126" s="170" t="s">
        <v>657</v>
      </c>
      <c r="B126" s="219" t="str">
        <f>IFERROR(INDEX('Annex 1 LV, HV and UMS charges'!$B$14:$B$45,MATCH($A126,'Annex 1 LV, HV and UMS charges'!$A$14:$A$310,0)),INDEX('Annex 4 LDNO charges'!$B$14:$B$203,MATCH($A126,'Annex 4 LDNO charges'!$A$14:$A$203,0)))</f>
        <v>BED</v>
      </c>
      <c r="C126" s="220">
        <f>IFERROR(INDEX('Annex 1 LV, HV and UMS charges'!$C$14:$C$45,MATCH($A126,'Annex 1 LV, HV and UMS charges'!$A$14:$A$310,0)),INDEX('Annex 4 LDNO charges'!$C$14:$C$203,MATCH($A126,'Annex 4 LDNO charges'!$A$14:$A$203,0)))</f>
        <v>0</v>
      </c>
      <c r="D126" s="41"/>
      <c r="E126" s="41"/>
      <c r="F126" s="40">
        <v>4.1263685548627027E-2</v>
      </c>
    </row>
    <row r="127" spans="1:6" ht="15" x14ac:dyDescent="0.2">
      <c r="A127" s="170" t="s">
        <v>658</v>
      </c>
      <c r="B127" s="219" t="str">
        <f>IFERROR(INDEX('Annex 1 LV, HV and UMS charges'!$B$14:$B$45,MATCH($A127,'Annex 1 LV, HV and UMS charges'!$A$14:$A$310,0)),INDEX('Annex 4 LDNO charges'!$B$14:$B$203,MATCH($A127,'Annex 4 LDNO charges'!$A$14:$A$203,0)))</f>
        <v>BEE</v>
      </c>
      <c r="C127" s="220">
        <f>IFERROR(INDEX('Annex 1 LV, HV and UMS charges'!$C$14:$C$45,MATCH($A127,'Annex 1 LV, HV and UMS charges'!$A$14:$A$310,0)),INDEX('Annex 4 LDNO charges'!$C$14:$C$203,MATCH($A127,'Annex 4 LDNO charges'!$A$14:$A$203,0)))</f>
        <v>0</v>
      </c>
      <c r="D127" s="41"/>
      <c r="E127" s="41"/>
      <c r="F127" s="40">
        <v>4.1263685548627027E-2</v>
      </c>
    </row>
    <row r="128" spans="1:6" ht="15" x14ac:dyDescent="0.2">
      <c r="A128" s="170" t="s">
        <v>659</v>
      </c>
      <c r="B128" s="219" t="str">
        <f>IFERROR(INDEX('Annex 1 LV, HV and UMS charges'!$B$14:$B$45,MATCH($A128,'Annex 1 LV, HV and UMS charges'!$A$14:$A$310,0)),INDEX('Annex 4 LDNO charges'!$B$14:$B$203,MATCH($A128,'Annex 4 LDNO charges'!$A$14:$A$203,0)))</f>
        <v>BEF</v>
      </c>
      <c r="C128" s="220">
        <f>IFERROR(INDEX('Annex 1 LV, HV and UMS charges'!$C$14:$C$45,MATCH($A128,'Annex 1 LV, HV and UMS charges'!$A$14:$A$310,0)),INDEX('Annex 4 LDNO charges'!$C$14:$C$203,MATCH($A128,'Annex 4 LDNO charges'!$A$14:$A$203,0)))</f>
        <v>0</v>
      </c>
      <c r="D128" s="41"/>
      <c r="E128" s="41"/>
      <c r="F128" s="40">
        <v>4.1263685548627027E-2</v>
      </c>
    </row>
    <row r="129" spans="1:6" ht="15" x14ac:dyDescent="0.2">
      <c r="A129" s="170" t="s">
        <v>660</v>
      </c>
      <c r="B129" s="219" t="str">
        <f>IFERROR(INDEX('Annex 1 LV, HV and UMS charges'!$B$14:$B$45,MATCH($A129,'Annex 1 LV, HV and UMS charges'!$A$14:$A$310,0)),INDEX('Annex 4 LDNO charges'!$B$14:$B$203,MATCH($A129,'Annex 4 LDNO charges'!$A$14:$A$203,0)))</f>
        <v>BEG, 37</v>
      </c>
      <c r="C129" s="220">
        <f>IFERROR(INDEX('Annex 1 LV, HV and UMS charges'!$C$14:$C$45,MATCH($A129,'Annex 1 LV, HV and UMS charges'!$A$14:$A$310,0)),INDEX('Annex 4 LDNO charges'!$C$14:$C$203,MATCH($A129,'Annex 4 LDNO charges'!$A$14:$A$203,0)))</f>
        <v>0</v>
      </c>
      <c r="D129" s="41"/>
      <c r="E129" s="41"/>
      <c r="F129" s="40">
        <v>4.1263685548627027E-2</v>
      </c>
    </row>
    <row r="130" spans="1:6" ht="15" x14ac:dyDescent="0.2">
      <c r="A130" s="170" t="s">
        <v>661</v>
      </c>
      <c r="B130" s="219" t="str">
        <f>IFERROR(INDEX('Annex 1 LV, HV and UMS charges'!$B$14:$B$45,MATCH($A130,'Annex 1 LV, HV and UMS charges'!$A$14:$A$310,0)),INDEX('Annex 4 LDNO charges'!$B$14:$B$203,MATCH($A130,'Annex 4 LDNO charges'!$A$14:$A$203,0)))</f>
        <v>BEH</v>
      </c>
      <c r="C130" s="220">
        <f>IFERROR(INDEX('Annex 1 LV, HV and UMS charges'!$C$14:$C$45,MATCH($A130,'Annex 1 LV, HV and UMS charges'!$A$14:$A$310,0)),INDEX('Annex 4 LDNO charges'!$C$14:$C$203,MATCH($A130,'Annex 4 LDNO charges'!$A$14:$A$203,0)))</f>
        <v>0</v>
      </c>
      <c r="D130" s="41"/>
      <c r="E130" s="41"/>
      <c r="F130" s="40">
        <v>4.1263685548627027E-2</v>
      </c>
    </row>
    <row r="131" spans="1:6" ht="15" x14ac:dyDescent="0.2">
      <c r="A131" s="170" t="s">
        <v>662</v>
      </c>
      <c r="B131" s="219" t="str">
        <f>IFERROR(INDEX('Annex 1 LV, HV and UMS charges'!$B$14:$B$45,MATCH($A131,'Annex 1 LV, HV and UMS charges'!$A$14:$A$310,0)),INDEX('Annex 4 LDNO charges'!$B$14:$B$203,MATCH($A131,'Annex 4 LDNO charges'!$A$14:$A$203,0)))</f>
        <v>BEZ</v>
      </c>
      <c r="C131" s="220">
        <f>IFERROR(INDEX('Annex 1 LV, HV and UMS charges'!$C$14:$C$45,MATCH($A131,'Annex 1 LV, HV and UMS charges'!$A$14:$A$310,0)),INDEX('Annex 4 LDNO charges'!$C$14:$C$203,MATCH($A131,'Annex 4 LDNO charges'!$A$14:$A$203,0)))</f>
        <v>0</v>
      </c>
      <c r="D131" s="41"/>
      <c r="E131" s="41"/>
      <c r="F131" s="40">
        <v>4.1263685548627027E-2</v>
      </c>
    </row>
    <row r="132" spans="1:6" ht="15" x14ac:dyDescent="0.2">
      <c r="A132" s="170" t="s">
        <v>663</v>
      </c>
      <c r="B132" s="219" t="str">
        <f>IFERROR(INDEX('Annex 1 LV, HV and UMS charges'!$B$14:$B$45,MATCH($A132,'Annex 1 LV, HV and UMS charges'!$A$14:$A$310,0)),INDEX('Annex 4 LDNO charges'!$B$14:$B$203,MATCH($A132,'Annex 4 LDNO charges'!$A$14:$A$203,0)))</f>
        <v>BEJ</v>
      </c>
      <c r="C132" s="220">
        <f>IFERROR(INDEX('Annex 1 LV, HV and UMS charges'!$C$14:$C$45,MATCH($A132,'Annex 1 LV, HV and UMS charges'!$A$14:$A$310,0)),INDEX('Annex 4 LDNO charges'!$C$14:$C$203,MATCH($A132,'Annex 4 LDNO charges'!$A$14:$A$203,0)))</f>
        <v>0</v>
      </c>
      <c r="D132" s="41"/>
      <c r="E132" s="41"/>
      <c r="F132" s="40">
        <v>4.1263685548627027E-2</v>
      </c>
    </row>
    <row r="133" spans="1:6" ht="15" x14ac:dyDescent="0.2">
      <c r="A133" s="170" t="s">
        <v>664</v>
      </c>
      <c r="B133" s="219" t="str">
        <f>IFERROR(INDEX('Annex 1 LV, HV and UMS charges'!$B$14:$B$45,MATCH($A133,'Annex 1 LV, HV and UMS charges'!$A$14:$A$310,0)),INDEX('Annex 4 LDNO charges'!$B$14:$B$203,MATCH($A133,'Annex 4 LDNO charges'!$A$14:$A$203,0)))</f>
        <v>BEK</v>
      </c>
      <c r="C133" s="220">
        <f>IFERROR(INDEX('Annex 1 LV, HV and UMS charges'!$C$14:$C$45,MATCH($A133,'Annex 1 LV, HV and UMS charges'!$A$14:$A$310,0)),INDEX('Annex 4 LDNO charges'!$C$14:$C$203,MATCH($A133,'Annex 4 LDNO charges'!$A$14:$A$203,0)))</f>
        <v>0</v>
      </c>
      <c r="D133" s="41"/>
      <c r="E133" s="41"/>
      <c r="F133" s="40">
        <v>4.1263685548627027E-2</v>
      </c>
    </row>
    <row r="134" spans="1:6" ht="15" x14ac:dyDescent="0.2">
      <c r="A134" s="170" t="s">
        <v>485</v>
      </c>
      <c r="B134" s="219" t="str">
        <f>IFERROR(INDEX('Annex 1 LV, HV and UMS charges'!$B$14:$B$45,MATCH($A134,'Annex 1 LV, HV and UMS charges'!$A$14:$A$310,0)),INDEX('Annex 4 LDNO charges'!$B$14:$B$203,MATCH($A134,'Annex 4 LDNO charges'!$A$14:$A$203,0)))</f>
        <v>BU3</v>
      </c>
      <c r="C134" s="220" t="str">
        <f>IFERROR(INDEX('Annex 1 LV, HV and UMS charges'!$C$14:$C$45,MATCH($A134,'Annex 1 LV, HV and UMS charges'!$A$14:$A$310,0)),INDEX('Annex 4 LDNO charges'!$C$14:$C$203,MATCH($A134,'Annex 4 LDNO charges'!$A$14:$A$203,0)))</f>
        <v>0, 1 or 8</v>
      </c>
      <c r="D134" s="41"/>
      <c r="E134" s="41"/>
      <c r="F134" s="40">
        <v>0</v>
      </c>
    </row>
    <row r="135" spans="1:6" ht="15" x14ac:dyDescent="0.2">
      <c r="A135" s="170" t="s">
        <v>486</v>
      </c>
      <c r="B135" s="219">
        <f>IFERROR(INDEX('Annex 1 LV, HV and UMS charges'!$B$14:$B$45,MATCH($A135,'Annex 1 LV, HV and UMS charges'!$A$14:$A$310,0)),INDEX('Annex 4 LDNO charges'!$B$14:$B$203,MATCH($A135,'Annex 4 LDNO charges'!$A$14:$A$203,0)))</f>
        <v>0</v>
      </c>
      <c r="C135" s="220">
        <f>IFERROR(INDEX('Annex 1 LV, HV and UMS charges'!$C$14:$C$45,MATCH($A135,'Annex 1 LV, HV and UMS charges'!$A$14:$A$310,0)),INDEX('Annex 4 LDNO charges'!$C$14:$C$203,MATCH($A135,'Annex 4 LDNO charges'!$A$14:$A$203,0)))</f>
        <v>0</v>
      </c>
      <c r="D135" s="41"/>
      <c r="E135" s="41"/>
      <c r="F135" s="40">
        <v>0</v>
      </c>
    </row>
    <row r="136" spans="1:6" ht="15" x14ac:dyDescent="0.2">
      <c r="A136" s="170" t="s">
        <v>487</v>
      </c>
      <c r="B136" s="219">
        <f>IFERROR(INDEX('Annex 1 LV, HV and UMS charges'!$B$14:$B$45,MATCH($A136,'Annex 1 LV, HV and UMS charges'!$A$14:$A$310,0)),INDEX('Annex 4 LDNO charges'!$B$14:$B$203,MATCH($A136,'Annex 4 LDNO charges'!$A$14:$A$203,0)))</f>
        <v>0</v>
      </c>
      <c r="C136" s="220">
        <f>IFERROR(INDEX('Annex 1 LV, HV and UMS charges'!$C$14:$C$45,MATCH($A136,'Annex 1 LV, HV and UMS charges'!$A$14:$A$310,0)),INDEX('Annex 4 LDNO charges'!$C$14:$C$203,MATCH($A136,'Annex 4 LDNO charges'!$A$14:$A$203,0)))</f>
        <v>0</v>
      </c>
      <c r="D136" s="41"/>
      <c r="E136" s="41"/>
      <c r="F136" s="40">
        <v>0</v>
      </c>
    </row>
    <row r="137" spans="1:6" ht="15" x14ac:dyDescent="0.2">
      <c r="A137" s="170" t="s">
        <v>488</v>
      </c>
      <c r="B137" s="219">
        <f>IFERROR(INDEX('Annex 1 LV, HV and UMS charges'!$B$14:$B$45,MATCH($A137,'Annex 1 LV, HV and UMS charges'!$A$14:$A$310,0)),INDEX('Annex 4 LDNO charges'!$B$14:$B$203,MATCH($A137,'Annex 4 LDNO charges'!$A$14:$A$203,0)))</f>
        <v>0</v>
      </c>
      <c r="C137" s="220">
        <f>IFERROR(INDEX('Annex 1 LV, HV and UMS charges'!$C$14:$C$45,MATCH($A137,'Annex 1 LV, HV and UMS charges'!$A$14:$A$310,0)),INDEX('Annex 4 LDNO charges'!$C$14:$C$203,MATCH($A137,'Annex 4 LDNO charges'!$A$14:$A$203,0)))</f>
        <v>0</v>
      </c>
      <c r="D137" s="41"/>
      <c r="E137" s="41"/>
      <c r="F137" s="40">
        <v>0</v>
      </c>
    </row>
    <row r="138" spans="1:6" ht="15" x14ac:dyDescent="0.2">
      <c r="A138" s="170" t="s">
        <v>489</v>
      </c>
      <c r="B138" s="219">
        <f>IFERROR(INDEX('Annex 1 LV, HV and UMS charges'!$B$14:$B$45,MATCH($A138,'Annex 1 LV, HV and UMS charges'!$A$14:$A$310,0)),INDEX('Annex 4 LDNO charges'!$B$14:$B$203,MATCH($A138,'Annex 4 LDNO charges'!$A$14:$A$203,0)))</f>
        <v>0</v>
      </c>
      <c r="C138" s="220">
        <f>IFERROR(INDEX('Annex 1 LV, HV and UMS charges'!$C$14:$C$45,MATCH($A138,'Annex 1 LV, HV and UMS charges'!$A$14:$A$310,0)),INDEX('Annex 4 LDNO charges'!$C$14:$C$203,MATCH($A138,'Annex 4 LDNO charges'!$A$14:$A$203,0)))</f>
        <v>0</v>
      </c>
      <c r="D138" s="41"/>
      <c r="E138" s="41"/>
      <c r="F138" s="40">
        <v>0</v>
      </c>
    </row>
    <row r="139" spans="1:6" ht="15" x14ac:dyDescent="0.2">
      <c r="A139" s="170" t="s">
        <v>490</v>
      </c>
      <c r="B139" s="219" t="str">
        <f>IFERROR(INDEX('Annex 1 LV, HV and UMS charges'!$B$14:$B$45,MATCH($A139,'Annex 1 LV, HV and UMS charges'!$A$14:$A$310,0)),INDEX('Annex 4 LDNO charges'!$B$14:$B$203,MATCH($A139,'Annex 4 LDNO charges'!$A$14:$A$203,0)))</f>
        <v>BEL</v>
      </c>
      <c r="C139" s="220">
        <f>IFERROR(INDEX('Annex 1 LV, HV and UMS charges'!$C$14:$C$45,MATCH($A139,'Annex 1 LV, HV and UMS charges'!$A$14:$A$310,0)),INDEX('Annex 4 LDNO charges'!$C$14:$C$203,MATCH($A139,'Annex 4 LDNO charges'!$A$14:$A$203,0)))</f>
        <v>0</v>
      </c>
      <c r="D139" s="41"/>
      <c r="E139" s="41"/>
      <c r="F139" s="40">
        <v>0</v>
      </c>
    </row>
    <row r="140" spans="1:6" ht="15" x14ac:dyDescent="0.2">
      <c r="A140" s="170" t="s">
        <v>621</v>
      </c>
      <c r="B140" s="219">
        <f>IFERROR(INDEX('Annex 1 LV, HV and UMS charges'!$B$14:$B$45,MATCH($A140,'Annex 1 LV, HV and UMS charges'!$A$14:$A$310,0)),INDEX('Annex 4 LDNO charges'!$B$14:$B$203,MATCH($A140,'Annex 4 LDNO charges'!$A$14:$A$203,0)))</f>
        <v>0</v>
      </c>
      <c r="C140" s="220" t="str">
        <f>IFERROR(INDEX('Annex 1 LV, HV and UMS charges'!$C$14:$C$45,MATCH($A140,'Annex 1 LV, HV and UMS charges'!$A$14:$A$310,0)),INDEX('Annex 4 LDNO charges'!$C$14:$C$203,MATCH($A140,'Annex 4 LDNO charges'!$A$14:$A$203,0)))</f>
        <v>1, 2 or 0</v>
      </c>
      <c r="D140" s="255">
        <v>9.2679975156552512</v>
      </c>
      <c r="E140" s="255">
        <v>0</v>
      </c>
      <c r="F140" s="40">
        <v>4.1263685548627027E-2</v>
      </c>
    </row>
    <row r="141" spans="1:6" ht="15" x14ac:dyDescent="0.2">
      <c r="A141" s="170" t="s">
        <v>622</v>
      </c>
      <c r="B141" s="219">
        <f>IFERROR(INDEX('Annex 1 LV, HV and UMS charges'!$B$14:$B$45,MATCH($A141,'Annex 1 LV, HV and UMS charges'!$A$14:$A$310,0)),INDEX('Annex 4 LDNO charges'!$B$14:$B$203,MATCH($A141,'Annex 4 LDNO charges'!$A$14:$A$203,0)))</f>
        <v>0</v>
      </c>
      <c r="C141" s="220" t="str">
        <f>IFERROR(INDEX('Annex 1 LV, HV and UMS charges'!$C$14:$C$45,MATCH($A141,'Annex 1 LV, HV and UMS charges'!$A$14:$A$310,0)),INDEX('Annex 4 LDNO charges'!$C$14:$C$203,MATCH($A141,'Annex 4 LDNO charges'!$A$14:$A$203,0)))</f>
        <v>2</v>
      </c>
      <c r="D141" s="255">
        <v>0</v>
      </c>
      <c r="E141" s="255">
        <v>0</v>
      </c>
      <c r="F141" s="40">
        <v>0</v>
      </c>
    </row>
    <row r="142" spans="1:6" ht="15" x14ac:dyDescent="0.2">
      <c r="A142" s="170" t="s">
        <v>623</v>
      </c>
      <c r="B142" s="219">
        <f>IFERROR(INDEX('Annex 1 LV, HV and UMS charges'!$B$14:$B$45,MATCH($A142,'Annex 1 LV, HV and UMS charges'!$A$14:$A$310,0)),INDEX('Annex 4 LDNO charges'!$B$14:$B$203,MATCH($A142,'Annex 4 LDNO charges'!$A$14:$A$203,0)))</f>
        <v>0</v>
      </c>
      <c r="C142" s="220" t="str">
        <f>IFERROR(INDEX('Annex 1 LV, HV and UMS charges'!$C$14:$C$45,MATCH($A142,'Annex 1 LV, HV and UMS charges'!$A$14:$A$310,0)),INDEX('Annex 4 LDNO charges'!$C$14:$C$203,MATCH($A142,'Annex 4 LDNO charges'!$A$14:$A$203,0)))</f>
        <v>3 to 8 or 0</v>
      </c>
      <c r="D142" s="41"/>
      <c r="E142" s="41"/>
      <c r="F142" s="40">
        <v>4.1263685548627027E-2</v>
      </c>
    </row>
    <row r="143" spans="1:6" ht="15" x14ac:dyDescent="0.2">
      <c r="A143" s="170" t="s">
        <v>624</v>
      </c>
      <c r="B143" s="219">
        <f>IFERROR(INDEX('Annex 1 LV, HV and UMS charges'!$B$14:$B$45,MATCH($A143,'Annex 1 LV, HV and UMS charges'!$A$14:$A$310,0)),INDEX('Annex 4 LDNO charges'!$B$14:$B$203,MATCH($A143,'Annex 4 LDNO charges'!$A$14:$A$203,0)))</f>
        <v>0</v>
      </c>
      <c r="C143" s="220" t="str">
        <f>IFERROR(INDEX('Annex 1 LV, HV and UMS charges'!$C$14:$C$45,MATCH($A143,'Annex 1 LV, HV and UMS charges'!$A$14:$A$310,0)),INDEX('Annex 4 LDNO charges'!$C$14:$C$203,MATCH($A143,'Annex 4 LDNO charges'!$A$14:$A$203,0)))</f>
        <v>3 to 8 or 0</v>
      </c>
      <c r="D143" s="41"/>
      <c r="E143" s="41"/>
      <c r="F143" s="40">
        <v>4.1263685548627027E-2</v>
      </c>
    </row>
    <row r="144" spans="1:6" ht="15" x14ac:dyDescent="0.2">
      <c r="A144" s="170" t="s">
        <v>625</v>
      </c>
      <c r="B144" s="219">
        <f>IFERROR(INDEX('Annex 1 LV, HV and UMS charges'!$B$14:$B$45,MATCH($A144,'Annex 1 LV, HV and UMS charges'!$A$14:$A$310,0)),INDEX('Annex 4 LDNO charges'!$B$14:$B$203,MATCH($A144,'Annex 4 LDNO charges'!$A$14:$A$203,0)))</f>
        <v>0</v>
      </c>
      <c r="C144" s="220" t="str">
        <f>IFERROR(INDEX('Annex 1 LV, HV and UMS charges'!$C$14:$C$45,MATCH($A144,'Annex 1 LV, HV and UMS charges'!$A$14:$A$310,0)),INDEX('Annex 4 LDNO charges'!$C$14:$C$203,MATCH($A144,'Annex 4 LDNO charges'!$A$14:$A$203,0)))</f>
        <v>3 to 8 or 0</v>
      </c>
      <c r="D144" s="41"/>
      <c r="E144" s="41"/>
      <c r="F144" s="40">
        <v>4.1263685548627027E-2</v>
      </c>
    </row>
    <row r="145" spans="1:6" ht="15" x14ac:dyDescent="0.2">
      <c r="A145" s="170" t="s">
        <v>626</v>
      </c>
      <c r="B145" s="219">
        <f>IFERROR(INDEX('Annex 1 LV, HV and UMS charges'!$B$14:$B$45,MATCH($A145,'Annex 1 LV, HV and UMS charges'!$A$14:$A$310,0)),INDEX('Annex 4 LDNO charges'!$B$14:$B$203,MATCH($A145,'Annex 4 LDNO charges'!$A$14:$A$203,0)))</f>
        <v>0</v>
      </c>
      <c r="C145" s="220" t="str">
        <f>IFERROR(INDEX('Annex 1 LV, HV and UMS charges'!$C$14:$C$45,MATCH($A145,'Annex 1 LV, HV and UMS charges'!$A$14:$A$310,0)),INDEX('Annex 4 LDNO charges'!$C$14:$C$203,MATCH($A145,'Annex 4 LDNO charges'!$A$14:$A$203,0)))</f>
        <v>3 to 8 or 0</v>
      </c>
      <c r="D145" s="41"/>
      <c r="E145" s="41"/>
      <c r="F145" s="40">
        <v>4.1263685548627027E-2</v>
      </c>
    </row>
    <row r="146" spans="1:6" ht="15" x14ac:dyDescent="0.2">
      <c r="A146" s="170" t="s">
        <v>627</v>
      </c>
      <c r="B146" s="219">
        <f>IFERROR(INDEX('Annex 1 LV, HV and UMS charges'!$B$14:$B$45,MATCH($A146,'Annex 1 LV, HV and UMS charges'!$A$14:$A$310,0)),INDEX('Annex 4 LDNO charges'!$B$14:$B$203,MATCH($A146,'Annex 4 LDNO charges'!$A$14:$A$203,0)))</f>
        <v>0</v>
      </c>
      <c r="C146" s="220" t="str">
        <f>IFERROR(INDEX('Annex 1 LV, HV and UMS charges'!$C$14:$C$45,MATCH($A146,'Annex 1 LV, HV and UMS charges'!$A$14:$A$310,0)),INDEX('Annex 4 LDNO charges'!$C$14:$C$203,MATCH($A146,'Annex 4 LDNO charges'!$A$14:$A$203,0)))</f>
        <v>3 to 8 or 0</v>
      </c>
      <c r="D146" s="41"/>
      <c r="E146" s="41"/>
      <c r="F146" s="40">
        <v>4.1263685548627027E-2</v>
      </c>
    </row>
    <row r="147" spans="1:6" ht="15" x14ac:dyDescent="0.2">
      <c r="A147" s="170" t="s">
        <v>491</v>
      </c>
      <c r="B147" s="219">
        <f>IFERROR(INDEX('Annex 1 LV, HV and UMS charges'!$B$14:$B$45,MATCH($A147,'Annex 1 LV, HV and UMS charges'!$A$14:$A$310,0)),INDEX('Annex 4 LDNO charges'!$B$14:$B$203,MATCH($A147,'Annex 4 LDNO charges'!$A$14:$A$203,0)))</f>
        <v>0</v>
      </c>
      <c r="C147" s="220" t="str">
        <f>IFERROR(INDEX('Annex 1 LV, HV and UMS charges'!$C$14:$C$45,MATCH($A147,'Annex 1 LV, HV and UMS charges'!$A$14:$A$310,0)),INDEX('Annex 4 LDNO charges'!$C$14:$C$203,MATCH($A147,'Annex 4 LDNO charges'!$A$14:$A$203,0)))</f>
        <v>4</v>
      </c>
      <c r="D147" s="41"/>
      <c r="E147" s="41"/>
      <c r="F147" s="40">
        <v>0</v>
      </c>
    </row>
    <row r="148" spans="1:6" ht="15" x14ac:dyDescent="0.2">
      <c r="A148" s="170" t="s">
        <v>628</v>
      </c>
      <c r="B148" s="219">
        <f>IFERROR(INDEX('Annex 1 LV, HV and UMS charges'!$B$14:$B$45,MATCH($A148,'Annex 1 LV, HV and UMS charges'!$A$14:$A$310,0)),INDEX('Annex 4 LDNO charges'!$B$14:$B$203,MATCH($A148,'Annex 4 LDNO charges'!$A$14:$A$203,0)))</f>
        <v>0</v>
      </c>
      <c r="C148" s="220">
        <f>IFERROR(INDEX('Annex 1 LV, HV and UMS charges'!$C$14:$C$45,MATCH($A148,'Annex 1 LV, HV and UMS charges'!$A$14:$A$310,0)),INDEX('Annex 4 LDNO charges'!$C$14:$C$203,MATCH($A148,'Annex 4 LDNO charges'!$A$14:$A$203,0)))</f>
        <v>0</v>
      </c>
      <c r="D148" s="41"/>
      <c r="E148" s="41"/>
      <c r="F148" s="40">
        <v>4.1263685548627027E-2</v>
      </c>
    </row>
    <row r="149" spans="1:6" ht="15" x14ac:dyDescent="0.2">
      <c r="A149" s="170" t="s">
        <v>629</v>
      </c>
      <c r="B149" s="219">
        <f>IFERROR(INDEX('Annex 1 LV, HV and UMS charges'!$B$14:$B$45,MATCH($A149,'Annex 1 LV, HV and UMS charges'!$A$14:$A$310,0)),INDEX('Annex 4 LDNO charges'!$B$14:$B$203,MATCH($A149,'Annex 4 LDNO charges'!$A$14:$A$203,0)))</f>
        <v>0</v>
      </c>
      <c r="C149" s="220">
        <f>IFERROR(INDEX('Annex 1 LV, HV and UMS charges'!$C$14:$C$45,MATCH($A149,'Annex 1 LV, HV and UMS charges'!$A$14:$A$310,0)),INDEX('Annex 4 LDNO charges'!$C$14:$C$203,MATCH($A149,'Annex 4 LDNO charges'!$A$14:$A$203,0)))</f>
        <v>0</v>
      </c>
      <c r="D149" s="41"/>
      <c r="E149" s="41"/>
      <c r="F149" s="40">
        <v>4.1263685548627027E-2</v>
      </c>
    </row>
    <row r="150" spans="1:6" ht="15" x14ac:dyDescent="0.2">
      <c r="A150" s="170" t="s">
        <v>630</v>
      </c>
      <c r="B150" s="219">
        <f>IFERROR(INDEX('Annex 1 LV, HV and UMS charges'!$B$14:$B$45,MATCH($A150,'Annex 1 LV, HV and UMS charges'!$A$14:$A$310,0)),INDEX('Annex 4 LDNO charges'!$B$14:$B$203,MATCH($A150,'Annex 4 LDNO charges'!$A$14:$A$203,0)))</f>
        <v>0</v>
      </c>
      <c r="C150" s="220">
        <f>IFERROR(INDEX('Annex 1 LV, HV and UMS charges'!$C$14:$C$45,MATCH($A150,'Annex 1 LV, HV and UMS charges'!$A$14:$A$310,0)),INDEX('Annex 4 LDNO charges'!$C$14:$C$203,MATCH($A150,'Annex 4 LDNO charges'!$A$14:$A$203,0)))</f>
        <v>0</v>
      </c>
      <c r="D150" s="41"/>
      <c r="E150" s="41"/>
      <c r="F150" s="40">
        <v>4.1263685548627027E-2</v>
      </c>
    </row>
    <row r="151" spans="1:6" ht="15" x14ac:dyDescent="0.2">
      <c r="A151" s="170" t="s">
        <v>631</v>
      </c>
      <c r="B151" s="219">
        <f>IFERROR(INDEX('Annex 1 LV, HV and UMS charges'!$B$14:$B$45,MATCH($A151,'Annex 1 LV, HV and UMS charges'!$A$14:$A$310,0)),INDEX('Annex 4 LDNO charges'!$B$14:$B$203,MATCH($A151,'Annex 4 LDNO charges'!$A$14:$A$203,0)))</f>
        <v>0</v>
      </c>
      <c r="C151" s="220">
        <f>IFERROR(INDEX('Annex 1 LV, HV and UMS charges'!$C$14:$C$45,MATCH($A151,'Annex 1 LV, HV and UMS charges'!$A$14:$A$310,0)),INDEX('Annex 4 LDNO charges'!$C$14:$C$203,MATCH($A151,'Annex 4 LDNO charges'!$A$14:$A$203,0)))</f>
        <v>0</v>
      </c>
      <c r="D151" s="41"/>
      <c r="E151" s="41"/>
      <c r="F151" s="40">
        <v>4.1263685548627027E-2</v>
      </c>
    </row>
    <row r="152" spans="1:6" ht="15" x14ac:dyDescent="0.2">
      <c r="A152" s="170" t="s">
        <v>632</v>
      </c>
      <c r="B152" s="219">
        <f>IFERROR(INDEX('Annex 1 LV, HV and UMS charges'!$B$14:$B$45,MATCH($A152,'Annex 1 LV, HV and UMS charges'!$A$14:$A$310,0)),INDEX('Annex 4 LDNO charges'!$B$14:$B$203,MATCH($A152,'Annex 4 LDNO charges'!$A$14:$A$203,0)))</f>
        <v>0</v>
      </c>
      <c r="C152" s="220">
        <f>IFERROR(INDEX('Annex 1 LV, HV and UMS charges'!$C$14:$C$45,MATCH($A152,'Annex 1 LV, HV and UMS charges'!$A$14:$A$310,0)),INDEX('Annex 4 LDNO charges'!$C$14:$C$203,MATCH($A152,'Annex 4 LDNO charges'!$A$14:$A$203,0)))</f>
        <v>0</v>
      </c>
      <c r="D152" s="41"/>
      <c r="E152" s="41"/>
      <c r="F152" s="40">
        <v>4.1263685548627027E-2</v>
      </c>
    </row>
    <row r="153" spans="1:6" ht="15" x14ac:dyDescent="0.2">
      <c r="A153" s="170" t="s">
        <v>633</v>
      </c>
      <c r="B153" s="219">
        <f>IFERROR(INDEX('Annex 1 LV, HV and UMS charges'!$B$14:$B$45,MATCH($A153,'Annex 1 LV, HV and UMS charges'!$A$14:$A$310,0)),INDEX('Annex 4 LDNO charges'!$B$14:$B$203,MATCH($A153,'Annex 4 LDNO charges'!$A$14:$A$203,0)))</f>
        <v>0</v>
      </c>
      <c r="C153" s="220">
        <f>IFERROR(INDEX('Annex 1 LV, HV and UMS charges'!$C$14:$C$45,MATCH($A153,'Annex 1 LV, HV and UMS charges'!$A$14:$A$310,0)),INDEX('Annex 4 LDNO charges'!$C$14:$C$203,MATCH($A153,'Annex 4 LDNO charges'!$A$14:$A$203,0)))</f>
        <v>0</v>
      </c>
      <c r="D153" s="41"/>
      <c r="E153" s="41"/>
      <c r="F153" s="40">
        <v>4.1263685548627027E-2</v>
      </c>
    </row>
    <row r="154" spans="1:6" ht="15" x14ac:dyDescent="0.2">
      <c r="A154" s="170" t="s">
        <v>634</v>
      </c>
      <c r="B154" s="219">
        <f>IFERROR(INDEX('Annex 1 LV, HV and UMS charges'!$B$14:$B$45,MATCH($A154,'Annex 1 LV, HV and UMS charges'!$A$14:$A$310,0)),INDEX('Annex 4 LDNO charges'!$B$14:$B$203,MATCH($A154,'Annex 4 LDNO charges'!$A$14:$A$203,0)))</f>
        <v>0</v>
      </c>
      <c r="C154" s="220">
        <f>IFERROR(INDEX('Annex 1 LV, HV and UMS charges'!$C$14:$C$45,MATCH($A154,'Annex 1 LV, HV and UMS charges'!$A$14:$A$310,0)),INDEX('Annex 4 LDNO charges'!$C$14:$C$203,MATCH($A154,'Annex 4 LDNO charges'!$A$14:$A$203,0)))</f>
        <v>0</v>
      </c>
      <c r="D154" s="41"/>
      <c r="E154" s="41"/>
      <c r="F154" s="40">
        <v>4.1263685548627027E-2</v>
      </c>
    </row>
    <row r="155" spans="1:6" ht="15" x14ac:dyDescent="0.2">
      <c r="A155" s="170" t="s">
        <v>635</v>
      </c>
      <c r="B155" s="219">
        <f>IFERROR(INDEX('Annex 1 LV, HV and UMS charges'!$B$14:$B$45,MATCH($A155,'Annex 1 LV, HV and UMS charges'!$A$14:$A$310,0)),INDEX('Annex 4 LDNO charges'!$B$14:$B$203,MATCH($A155,'Annex 4 LDNO charges'!$A$14:$A$203,0)))</f>
        <v>0</v>
      </c>
      <c r="C155" s="220">
        <f>IFERROR(INDEX('Annex 1 LV, HV and UMS charges'!$C$14:$C$45,MATCH($A155,'Annex 1 LV, HV and UMS charges'!$A$14:$A$310,0)),INDEX('Annex 4 LDNO charges'!$C$14:$C$203,MATCH($A155,'Annex 4 LDNO charges'!$A$14:$A$203,0)))</f>
        <v>0</v>
      </c>
      <c r="D155" s="41"/>
      <c r="E155" s="41"/>
      <c r="F155" s="40">
        <v>4.1263685548627027E-2</v>
      </c>
    </row>
    <row r="156" spans="1:6" ht="15" x14ac:dyDescent="0.2">
      <c r="A156" s="170" t="s">
        <v>636</v>
      </c>
      <c r="B156" s="219">
        <f>IFERROR(INDEX('Annex 1 LV, HV and UMS charges'!$B$14:$B$45,MATCH($A156,'Annex 1 LV, HV and UMS charges'!$A$14:$A$310,0)),INDEX('Annex 4 LDNO charges'!$B$14:$B$203,MATCH($A156,'Annex 4 LDNO charges'!$A$14:$A$203,0)))</f>
        <v>0</v>
      </c>
      <c r="C156" s="220">
        <f>IFERROR(INDEX('Annex 1 LV, HV and UMS charges'!$C$14:$C$45,MATCH($A156,'Annex 1 LV, HV and UMS charges'!$A$14:$A$310,0)),INDEX('Annex 4 LDNO charges'!$C$14:$C$203,MATCH($A156,'Annex 4 LDNO charges'!$A$14:$A$203,0)))</f>
        <v>0</v>
      </c>
      <c r="D156" s="41"/>
      <c r="E156" s="41"/>
      <c r="F156" s="40">
        <v>4.1263685548627027E-2</v>
      </c>
    </row>
    <row r="157" spans="1:6" ht="15" x14ac:dyDescent="0.2">
      <c r="A157" s="170" t="s">
        <v>637</v>
      </c>
      <c r="B157" s="219">
        <f>IFERROR(INDEX('Annex 1 LV, HV and UMS charges'!$B$14:$B$45,MATCH($A157,'Annex 1 LV, HV and UMS charges'!$A$14:$A$310,0)),INDEX('Annex 4 LDNO charges'!$B$14:$B$203,MATCH($A157,'Annex 4 LDNO charges'!$A$14:$A$203,0)))</f>
        <v>0</v>
      </c>
      <c r="C157" s="220">
        <f>IFERROR(INDEX('Annex 1 LV, HV and UMS charges'!$C$14:$C$45,MATCH($A157,'Annex 1 LV, HV and UMS charges'!$A$14:$A$310,0)),INDEX('Annex 4 LDNO charges'!$C$14:$C$203,MATCH($A157,'Annex 4 LDNO charges'!$A$14:$A$203,0)))</f>
        <v>0</v>
      </c>
      <c r="D157" s="41"/>
      <c r="E157" s="41"/>
      <c r="F157" s="40">
        <v>4.1263685548627027E-2</v>
      </c>
    </row>
    <row r="158" spans="1:6" ht="15" x14ac:dyDescent="0.2">
      <c r="A158" s="170" t="s">
        <v>638</v>
      </c>
      <c r="B158" s="219">
        <f>IFERROR(INDEX('Annex 1 LV, HV and UMS charges'!$B$14:$B$45,MATCH($A158,'Annex 1 LV, HV and UMS charges'!$A$14:$A$310,0)),INDEX('Annex 4 LDNO charges'!$B$14:$B$203,MATCH($A158,'Annex 4 LDNO charges'!$A$14:$A$203,0)))</f>
        <v>0</v>
      </c>
      <c r="C158" s="220">
        <f>IFERROR(INDEX('Annex 1 LV, HV and UMS charges'!$C$14:$C$45,MATCH($A158,'Annex 1 LV, HV and UMS charges'!$A$14:$A$310,0)),INDEX('Annex 4 LDNO charges'!$C$14:$C$203,MATCH($A158,'Annex 4 LDNO charges'!$A$14:$A$203,0)))</f>
        <v>0</v>
      </c>
      <c r="D158" s="41"/>
      <c r="E158" s="41"/>
      <c r="F158" s="40">
        <v>4.1263685548627027E-2</v>
      </c>
    </row>
    <row r="159" spans="1:6" ht="15" x14ac:dyDescent="0.2">
      <c r="A159" s="170" t="s">
        <v>639</v>
      </c>
      <c r="B159" s="219">
        <f>IFERROR(INDEX('Annex 1 LV, HV and UMS charges'!$B$14:$B$45,MATCH($A159,'Annex 1 LV, HV and UMS charges'!$A$14:$A$310,0)),INDEX('Annex 4 LDNO charges'!$B$14:$B$203,MATCH($A159,'Annex 4 LDNO charges'!$A$14:$A$203,0)))</f>
        <v>0</v>
      </c>
      <c r="C159" s="220">
        <f>IFERROR(INDEX('Annex 1 LV, HV and UMS charges'!$C$14:$C$45,MATCH($A159,'Annex 1 LV, HV and UMS charges'!$A$14:$A$310,0)),INDEX('Annex 4 LDNO charges'!$C$14:$C$203,MATCH($A159,'Annex 4 LDNO charges'!$A$14:$A$203,0)))</f>
        <v>0</v>
      </c>
      <c r="D159" s="41"/>
      <c r="E159" s="41"/>
      <c r="F159" s="40">
        <v>4.1263685548627027E-2</v>
      </c>
    </row>
    <row r="160" spans="1:6" ht="15" x14ac:dyDescent="0.2">
      <c r="A160" s="170" t="s">
        <v>640</v>
      </c>
      <c r="B160" s="219">
        <f>IFERROR(INDEX('Annex 1 LV, HV and UMS charges'!$B$14:$B$45,MATCH($A160,'Annex 1 LV, HV and UMS charges'!$A$14:$A$310,0)),INDEX('Annex 4 LDNO charges'!$B$14:$B$203,MATCH($A160,'Annex 4 LDNO charges'!$A$14:$A$203,0)))</f>
        <v>0</v>
      </c>
      <c r="C160" s="220">
        <f>IFERROR(INDEX('Annex 1 LV, HV and UMS charges'!$C$14:$C$45,MATCH($A160,'Annex 1 LV, HV and UMS charges'!$A$14:$A$310,0)),INDEX('Annex 4 LDNO charges'!$C$14:$C$203,MATCH($A160,'Annex 4 LDNO charges'!$A$14:$A$203,0)))</f>
        <v>0</v>
      </c>
      <c r="D160" s="41"/>
      <c r="E160" s="41"/>
      <c r="F160" s="40">
        <v>4.1263685548627027E-2</v>
      </c>
    </row>
    <row r="161" spans="1:6" ht="15" x14ac:dyDescent="0.2">
      <c r="A161" s="170" t="s">
        <v>641</v>
      </c>
      <c r="B161" s="219">
        <f>IFERROR(INDEX('Annex 1 LV, HV and UMS charges'!$B$14:$B$45,MATCH($A161,'Annex 1 LV, HV and UMS charges'!$A$14:$A$310,0)),INDEX('Annex 4 LDNO charges'!$B$14:$B$203,MATCH($A161,'Annex 4 LDNO charges'!$A$14:$A$203,0)))</f>
        <v>0</v>
      </c>
      <c r="C161" s="220">
        <f>IFERROR(INDEX('Annex 1 LV, HV and UMS charges'!$C$14:$C$45,MATCH($A161,'Annex 1 LV, HV and UMS charges'!$A$14:$A$310,0)),INDEX('Annex 4 LDNO charges'!$C$14:$C$203,MATCH($A161,'Annex 4 LDNO charges'!$A$14:$A$203,0)))</f>
        <v>0</v>
      </c>
      <c r="D161" s="41"/>
      <c r="E161" s="41"/>
      <c r="F161" s="40">
        <v>4.1263685548627027E-2</v>
      </c>
    </row>
    <row r="162" spans="1:6" ht="15" x14ac:dyDescent="0.2">
      <c r="A162" s="170" t="s">
        <v>642</v>
      </c>
      <c r="B162" s="219">
        <f>IFERROR(INDEX('Annex 1 LV, HV and UMS charges'!$B$14:$B$45,MATCH($A162,'Annex 1 LV, HV and UMS charges'!$A$14:$A$310,0)),INDEX('Annex 4 LDNO charges'!$B$14:$B$203,MATCH($A162,'Annex 4 LDNO charges'!$A$14:$A$203,0)))</f>
        <v>0</v>
      </c>
      <c r="C162" s="220">
        <f>IFERROR(INDEX('Annex 1 LV, HV and UMS charges'!$C$14:$C$45,MATCH($A162,'Annex 1 LV, HV and UMS charges'!$A$14:$A$310,0)),INDEX('Annex 4 LDNO charges'!$C$14:$C$203,MATCH($A162,'Annex 4 LDNO charges'!$A$14:$A$203,0)))</f>
        <v>0</v>
      </c>
      <c r="D162" s="41"/>
      <c r="E162" s="41"/>
      <c r="F162" s="40">
        <v>4.1263685548627027E-2</v>
      </c>
    </row>
    <row r="163" spans="1:6" ht="15" x14ac:dyDescent="0.2">
      <c r="A163" s="170" t="s">
        <v>492</v>
      </c>
      <c r="B163" s="219">
        <f>IFERROR(INDEX('Annex 1 LV, HV and UMS charges'!$B$14:$B$45,MATCH($A163,'Annex 1 LV, HV and UMS charges'!$A$14:$A$310,0)),INDEX('Annex 4 LDNO charges'!$B$14:$B$203,MATCH($A163,'Annex 4 LDNO charges'!$A$14:$A$203,0)))</f>
        <v>0</v>
      </c>
      <c r="C163" s="220" t="str">
        <f>IFERROR(INDEX('Annex 1 LV, HV and UMS charges'!$C$14:$C$45,MATCH($A163,'Annex 1 LV, HV and UMS charges'!$A$14:$A$310,0)),INDEX('Annex 4 LDNO charges'!$C$14:$C$203,MATCH($A163,'Annex 4 LDNO charges'!$A$14:$A$203,0)))</f>
        <v>0, 1 or 8</v>
      </c>
      <c r="D163" s="41"/>
      <c r="E163" s="41"/>
      <c r="F163" s="40">
        <v>0</v>
      </c>
    </row>
    <row r="164" spans="1:6" ht="15" x14ac:dyDescent="0.2">
      <c r="A164" s="170" t="s">
        <v>493</v>
      </c>
      <c r="B164" s="219">
        <f>IFERROR(INDEX('Annex 1 LV, HV and UMS charges'!$B$14:$B$45,MATCH($A164,'Annex 1 LV, HV and UMS charges'!$A$14:$A$310,0)),INDEX('Annex 4 LDNO charges'!$B$14:$B$203,MATCH($A164,'Annex 4 LDNO charges'!$A$14:$A$203,0)))</f>
        <v>0</v>
      </c>
      <c r="C164" s="220">
        <f>IFERROR(INDEX('Annex 1 LV, HV and UMS charges'!$C$14:$C$45,MATCH($A164,'Annex 1 LV, HV and UMS charges'!$A$14:$A$310,0)),INDEX('Annex 4 LDNO charges'!$C$14:$C$203,MATCH($A164,'Annex 4 LDNO charges'!$A$14:$A$203,0)))</f>
        <v>0</v>
      </c>
      <c r="D164" s="41"/>
      <c r="E164" s="41"/>
      <c r="F164" s="40">
        <v>0</v>
      </c>
    </row>
    <row r="165" spans="1:6" ht="15" x14ac:dyDescent="0.2">
      <c r="A165" s="170" t="s">
        <v>494</v>
      </c>
      <c r="B165" s="219">
        <f>IFERROR(INDEX('Annex 1 LV, HV and UMS charges'!$B$14:$B$45,MATCH($A165,'Annex 1 LV, HV and UMS charges'!$A$14:$A$310,0)),INDEX('Annex 4 LDNO charges'!$B$14:$B$203,MATCH($A165,'Annex 4 LDNO charges'!$A$14:$A$203,0)))</f>
        <v>0</v>
      </c>
      <c r="C165" s="220">
        <f>IFERROR(INDEX('Annex 1 LV, HV and UMS charges'!$C$14:$C$45,MATCH($A165,'Annex 1 LV, HV and UMS charges'!$A$14:$A$310,0)),INDEX('Annex 4 LDNO charges'!$C$14:$C$203,MATCH($A165,'Annex 4 LDNO charges'!$A$14:$A$203,0)))</f>
        <v>0</v>
      </c>
      <c r="D165" s="41"/>
      <c r="E165" s="41"/>
      <c r="F165" s="40">
        <v>0</v>
      </c>
    </row>
    <row r="166" spans="1:6" ht="15" x14ac:dyDescent="0.2">
      <c r="A166" s="170" t="s">
        <v>495</v>
      </c>
      <c r="B166" s="219">
        <f>IFERROR(INDEX('Annex 1 LV, HV and UMS charges'!$B$14:$B$45,MATCH($A166,'Annex 1 LV, HV and UMS charges'!$A$14:$A$310,0)),INDEX('Annex 4 LDNO charges'!$B$14:$B$203,MATCH($A166,'Annex 4 LDNO charges'!$A$14:$A$203,0)))</f>
        <v>0</v>
      </c>
      <c r="C166" s="220">
        <f>IFERROR(INDEX('Annex 1 LV, HV and UMS charges'!$C$14:$C$45,MATCH($A166,'Annex 1 LV, HV and UMS charges'!$A$14:$A$310,0)),INDEX('Annex 4 LDNO charges'!$C$14:$C$203,MATCH($A166,'Annex 4 LDNO charges'!$A$14:$A$203,0)))</f>
        <v>0</v>
      </c>
      <c r="D166" s="41"/>
      <c r="E166" s="41"/>
      <c r="F166" s="40">
        <v>0</v>
      </c>
    </row>
    <row r="167" spans="1:6" ht="15" x14ac:dyDescent="0.2">
      <c r="A167" s="170" t="s">
        <v>496</v>
      </c>
      <c r="B167" s="219">
        <f>IFERROR(INDEX('Annex 1 LV, HV and UMS charges'!$B$14:$B$45,MATCH($A167,'Annex 1 LV, HV and UMS charges'!$A$14:$A$310,0)),INDEX('Annex 4 LDNO charges'!$B$14:$B$203,MATCH($A167,'Annex 4 LDNO charges'!$A$14:$A$203,0)))</f>
        <v>0</v>
      </c>
      <c r="C167" s="220">
        <f>IFERROR(INDEX('Annex 1 LV, HV and UMS charges'!$C$14:$C$45,MATCH($A167,'Annex 1 LV, HV and UMS charges'!$A$14:$A$310,0)),INDEX('Annex 4 LDNO charges'!$C$14:$C$203,MATCH($A167,'Annex 4 LDNO charges'!$A$14:$A$203,0)))</f>
        <v>0</v>
      </c>
      <c r="D167" s="41"/>
      <c r="E167" s="41"/>
      <c r="F167" s="40">
        <v>0</v>
      </c>
    </row>
    <row r="168" spans="1:6" ht="15" x14ac:dyDescent="0.2">
      <c r="A168" s="170" t="s">
        <v>497</v>
      </c>
      <c r="B168" s="219">
        <f>IFERROR(INDEX('Annex 1 LV, HV and UMS charges'!$B$14:$B$45,MATCH($A168,'Annex 1 LV, HV and UMS charges'!$A$14:$A$310,0)),INDEX('Annex 4 LDNO charges'!$B$14:$B$203,MATCH($A168,'Annex 4 LDNO charges'!$A$14:$A$203,0)))</f>
        <v>0</v>
      </c>
      <c r="C168" s="220">
        <f>IFERROR(INDEX('Annex 1 LV, HV and UMS charges'!$C$14:$C$45,MATCH($A168,'Annex 1 LV, HV and UMS charges'!$A$14:$A$310,0)),INDEX('Annex 4 LDNO charges'!$C$14:$C$203,MATCH($A168,'Annex 4 LDNO charges'!$A$14:$A$203,0)))</f>
        <v>0</v>
      </c>
      <c r="D168" s="41"/>
      <c r="E168" s="41"/>
      <c r="F168" s="40">
        <v>0</v>
      </c>
    </row>
    <row r="169" spans="1:6" ht="15" x14ac:dyDescent="0.2">
      <c r="A169" s="170" t="s">
        <v>599</v>
      </c>
      <c r="B169" s="219">
        <f>IFERROR(INDEX('Annex 1 LV, HV and UMS charges'!$B$14:$B$45,MATCH($A169,'Annex 1 LV, HV and UMS charges'!$A$14:$A$310,0)),INDEX('Annex 4 LDNO charges'!$B$14:$B$203,MATCH($A169,'Annex 4 LDNO charges'!$A$14:$A$203,0)))</f>
        <v>0</v>
      </c>
      <c r="C169" s="220" t="str">
        <f>IFERROR(INDEX('Annex 1 LV, HV and UMS charges'!$C$14:$C$45,MATCH($A169,'Annex 1 LV, HV and UMS charges'!$A$14:$A$310,0)),INDEX('Annex 4 LDNO charges'!$C$14:$C$203,MATCH($A169,'Annex 4 LDNO charges'!$A$14:$A$203,0)))</f>
        <v>1, 2 or 0</v>
      </c>
      <c r="D169" s="255">
        <v>9.2679975156552512</v>
      </c>
      <c r="E169" s="255">
        <v>0</v>
      </c>
      <c r="F169" s="40">
        <v>4.1263685548627027E-2</v>
      </c>
    </row>
    <row r="170" spans="1:6" ht="15" x14ac:dyDescent="0.2">
      <c r="A170" s="170" t="s">
        <v>600</v>
      </c>
      <c r="B170" s="219">
        <f>IFERROR(INDEX('Annex 1 LV, HV and UMS charges'!$B$14:$B$45,MATCH($A170,'Annex 1 LV, HV and UMS charges'!$A$14:$A$310,0)),INDEX('Annex 4 LDNO charges'!$B$14:$B$203,MATCH($A170,'Annex 4 LDNO charges'!$A$14:$A$203,0)))</f>
        <v>0</v>
      </c>
      <c r="C170" s="220" t="str">
        <f>IFERROR(INDEX('Annex 1 LV, HV and UMS charges'!$C$14:$C$45,MATCH($A170,'Annex 1 LV, HV and UMS charges'!$A$14:$A$310,0)),INDEX('Annex 4 LDNO charges'!$C$14:$C$203,MATCH($A170,'Annex 4 LDNO charges'!$A$14:$A$203,0)))</f>
        <v>2</v>
      </c>
      <c r="D170" s="255">
        <v>0</v>
      </c>
      <c r="E170" s="255">
        <v>0</v>
      </c>
      <c r="F170" s="40">
        <v>0</v>
      </c>
    </row>
    <row r="171" spans="1:6" ht="15" x14ac:dyDescent="0.2">
      <c r="A171" s="170" t="s">
        <v>601</v>
      </c>
      <c r="B171" s="219">
        <f>IFERROR(INDEX('Annex 1 LV, HV and UMS charges'!$B$14:$B$45,MATCH($A171,'Annex 1 LV, HV and UMS charges'!$A$14:$A$310,0)),INDEX('Annex 4 LDNO charges'!$B$14:$B$203,MATCH($A171,'Annex 4 LDNO charges'!$A$14:$A$203,0)))</f>
        <v>0</v>
      </c>
      <c r="C171" s="220" t="str">
        <f>IFERROR(INDEX('Annex 1 LV, HV and UMS charges'!$C$14:$C$45,MATCH($A171,'Annex 1 LV, HV and UMS charges'!$A$14:$A$310,0)),INDEX('Annex 4 LDNO charges'!$C$14:$C$203,MATCH($A171,'Annex 4 LDNO charges'!$A$14:$A$203,0)))</f>
        <v>3 to 8 or 0</v>
      </c>
      <c r="D171" s="41"/>
      <c r="E171" s="41"/>
      <c r="F171" s="40">
        <v>4.1263685548627027E-2</v>
      </c>
    </row>
    <row r="172" spans="1:6" ht="15" x14ac:dyDescent="0.2">
      <c r="A172" s="170" t="s">
        <v>602</v>
      </c>
      <c r="B172" s="219">
        <f>IFERROR(INDEX('Annex 1 LV, HV and UMS charges'!$B$14:$B$45,MATCH($A172,'Annex 1 LV, HV and UMS charges'!$A$14:$A$310,0)),INDEX('Annex 4 LDNO charges'!$B$14:$B$203,MATCH($A172,'Annex 4 LDNO charges'!$A$14:$A$203,0)))</f>
        <v>0</v>
      </c>
      <c r="C172" s="220" t="str">
        <f>IFERROR(INDEX('Annex 1 LV, HV and UMS charges'!$C$14:$C$45,MATCH($A172,'Annex 1 LV, HV and UMS charges'!$A$14:$A$310,0)),INDEX('Annex 4 LDNO charges'!$C$14:$C$203,MATCH($A172,'Annex 4 LDNO charges'!$A$14:$A$203,0)))</f>
        <v>3 to 8 or 0</v>
      </c>
      <c r="D172" s="41"/>
      <c r="E172" s="41"/>
      <c r="F172" s="40">
        <v>4.1263685548627027E-2</v>
      </c>
    </row>
    <row r="173" spans="1:6" ht="15" x14ac:dyDescent="0.2">
      <c r="A173" s="170" t="s">
        <v>603</v>
      </c>
      <c r="B173" s="219">
        <f>IFERROR(INDEX('Annex 1 LV, HV and UMS charges'!$B$14:$B$45,MATCH($A173,'Annex 1 LV, HV and UMS charges'!$A$14:$A$310,0)),INDEX('Annex 4 LDNO charges'!$B$14:$B$203,MATCH($A173,'Annex 4 LDNO charges'!$A$14:$A$203,0)))</f>
        <v>0</v>
      </c>
      <c r="C173" s="220" t="str">
        <f>IFERROR(INDEX('Annex 1 LV, HV and UMS charges'!$C$14:$C$45,MATCH($A173,'Annex 1 LV, HV and UMS charges'!$A$14:$A$310,0)),INDEX('Annex 4 LDNO charges'!$C$14:$C$203,MATCH($A173,'Annex 4 LDNO charges'!$A$14:$A$203,0)))</f>
        <v>3 to 8 or 0</v>
      </c>
      <c r="D173" s="41"/>
      <c r="E173" s="41"/>
      <c r="F173" s="40">
        <v>4.1263685548627027E-2</v>
      </c>
    </row>
    <row r="174" spans="1:6" ht="15" x14ac:dyDescent="0.2">
      <c r="A174" s="170" t="s">
        <v>604</v>
      </c>
      <c r="B174" s="219">
        <f>IFERROR(INDEX('Annex 1 LV, HV and UMS charges'!$B$14:$B$45,MATCH($A174,'Annex 1 LV, HV and UMS charges'!$A$14:$A$310,0)),INDEX('Annex 4 LDNO charges'!$B$14:$B$203,MATCH($A174,'Annex 4 LDNO charges'!$A$14:$A$203,0)))</f>
        <v>0</v>
      </c>
      <c r="C174" s="220" t="str">
        <f>IFERROR(INDEX('Annex 1 LV, HV and UMS charges'!$C$14:$C$45,MATCH($A174,'Annex 1 LV, HV and UMS charges'!$A$14:$A$310,0)),INDEX('Annex 4 LDNO charges'!$C$14:$C$203,MATCH($A174,'Annex 4 LDNO charges'!$A$14:$A$203,0)))</f>
        <v>3 to 8 or 0</v>
      </c>
      <c r="D174" s="41"/>
      <c r="E174" s="41"/>
      <c r="F174" s="40">
        <v>4.1263685548627027E-2</v>
      </c>
    </row>
    <row r="175" spans="1:6" ht="15" x14ac:dyDescent="0.2">
      <c r="A175" s="170" t="s">
        <v>605</v>
      </c>
      <c r="B175" s="219">
        <f>IFERROR(INDEX('Annex 1 LV, HV and UMS charges'!$B$14:$B$45,MATCH($A175,'Annex 1 LV, HV and UMS charges'!$A$14:$A$310,0)),INDEX('Annex 4 LDNO charges'!$B$14:$B$203,MATCH($A175,'Annex 4 LDNO charges'!$A$14:$A$203,0)))</f>
        <v>0</v>
      </c>
      <c r="C175" s="220" t="str">
        <f>IFERROR(INDEX('Annex 1 LV, HV and UMS charges'!$C$14:$C$45,MATCH($A175,'Annex 1 LV, HV and UMS charges'!$A$14:$A$310,0)),INDEX('Annex 4 LDNO charges'!$C$14:$C$203,MATCH($A175,'Annex 4 LDNO charges'!$A$14:$A$203,0)))</f>
        <v>3 to 8 or 0</v>
      </c>
      <c r="D175" s="41"/>
      <c r="E175" s="41"/>
      <c r="F175" s="40">
        <v>4.1263685548627027E-2</v>
      </c>
    </row>
    <row r="176" spans="1:6" ht="15" x14ac:dyDescent="0.2">
      <c r="A176" s="170" t="s">
        <v>498</v>
      </c>
      <c r="B176" s="219">
        <f>IFERROR(INDEX('Annex 1 LV, HV and UMS charges'!$B$14:$B$45,MATCH($A176,'Annex 1 LV, HV and UMS charges'!$A$14:$A$310,0)),INDEX('Annex 4 LDNO charges'!$B$14:$B$203,MATCH($A176,'Annex 4 LDNO charges'!$A$14:$A$203,0)))</f>
        <v>0</v>
      </c>
      <c r="C176" s="220" t="str">
        <f>IFERROR(INDEX('Annex 1 LV, HV and UMS charges'!$C$14:$C$45,MATCH($A176,'Annex 1 LV, HV and UMS charges'!$A$14:$A$310,0)),INDEX('Annex 4 LDNO charges'!$C$14:$C$203,MATCH($A176,'Annex 4 LDNO charges'!$A$14:$A$203,0)))</f>
        <v>4</v>
      </c>
      <c r="D176" s="41"/>
      <c r="E176" s="41"/>
      <c r="F176" s="40">
        <v>0</v>
      </c>
    </row>
    <row r="177" spans="1:6" ht="15" x14ac:dyDescent="0.2">
      <c r="A177" s="170" t="s">
        <v>606</v>
      </c>
      <c r="B177" s="219">
        <f>IFERROR(INDEX('Annex 1 LV, HV and UMS charges'!$B$14:$B$45,MATCH($A177,'Annex 1 LV, HV and UMS charges'!$A$14:$A$310,0)),INDEX('Annex 4 LDNO charges'!$B$14:$B$203,MATCH($A177,'Annex 4 LDNO charges'!$A$14:$A$203,0)))</f>
        <v>0</v>
      </c>
      <c r="C177" s="220">
        <f>IFERROR(INDEX('Annex 1 LV, HV and UMS charges'!$C$14:$C$45,MATCH($A177,'Annex 1 LV, HV and UMS charges'!$A$14:$A$310,0)),INDEX('Annex 4 LDNO charges'!$C$14:$C$203,MATCH($A177,'Annex 4 LDNO charges'!$A$14:$A$203,0)))</f>
        <v>0</v>
      </c>
      <c r="D177" s="41"/>
      <c r="E177" s="41"/>
      <c r="F177" s="40">
        <v>4.1263685548627027E-2</v>
      </c>
    </row>
    <row r="178" spans="1:6" ht="15" x14ac:dyDescent="0.2">
      <c r="A178" s="170" t="s">
        <v>607</v>
      </c>
      <c r="B178" s="219">
        <f>IFERROR(INDEX('Annex 1 LV, HV and UMS charges'!$B$14:$B$45,MATCH($A178,'Annex 1 LV, HV and UMS charges'!$A$14:$A$310,0)),INDEX('Annex 4 LDNO charges'!$B$14:$B$203,MATCH($A178,'Annex 4 LDNO charges'!$A$14:$A$203,0)))</f>
        <v>0</v>
      </c>
      <c r="C178" s="220">
        <f>IFERROR(INDEX('Annex 1 LV, HV and UMS charges'!$C$14:$C$45,MATCH($A178,'Annex 1 LV, HV and UMS charges'!$A$14:$A$310,0)),INDEX('Annex 4 LDNO charges'!$C$14:$C$203,MATCH($A178,'Annex 4 LDNO charges'!$A$14:$A$203,0)))</f>
        <v>0</v>
      </c>
      <c r="D178" s="41"/>
      <c r="E178" s="41"/>
      <c r="F178" s="40">
        <v>4.1263685548627027E-2</v>
      </c>
    </row>
    <row r="179" spans="1:6" ht="15" x14ac:dyDescent="0.2">
      <c r="A179" s="170" t="s">
        <v>608</v>
      </c>
      <c r="B179" s="219">
        <f>IFERROR(INDEX('Annex 1 LV, HV and UMS charges'!$B$14:$B$45,MATCH($A179,'Annex 1 LV, HV and UMS charges'!$A$14:$A$310,0)),INDEX('Annex 4 LDNO charges'!$B$14:$B$203,MATCH($A179,'Annex 4 LDNO charges'!$A$14:$A$203,0)))</f>
        <v>0</v>
      </c>
      <c r="C179" s="220">
        <f>IFERROR(INDEX('Annex 1 LV, HV and UMS charges'!$C$14:$C$45,MATCH($A179,'Annex 1 LV, HV and UMS charges'!$A$14:$A$310,0)),INDEX('Annex 4 LDNO charges'!$C$14:$C$203,MATCH($A179,'Annex 4 LDNO charges'!$A$14:$A$203,0)))</f>
        <v>0</v>
      </c>
      <c r="D179" s="41"/>
      <c r="E179" s="41"/>
      <c r="F179" s="40">
        <v>4.1263685548627027E-2</v>
      </c>
    </row>
    <row r="180" spans="1:6" ht="15" x14ac:dyDescent="0.2">
      <c r="A180" s="170" t="s">
        <v>609</v>
      </c>
      <c r="B180" s="219">
        <f>IFERROR(INDEX('Annex 1 LV, HV and UMS charges'!$B$14:$B$45,MATCH($A180,'Annex 1 LV, HV and UMS charges'!$A$14:$A$310,0)),INDEX('Annex 4 LDNO charges'!$B$14:$B$203,MATCH($A180,'Annex 4 LDNO charges'!$A$14:$A$203,0)))</f>
        <v>0</v>
      </c>
      <c r="C180" s="220">
        <f>IFERROR(INDEX('Annex 1 LV, HV and UMS charges'!$C$14:$C$45,MATCH($A180,'Annex 1 LV, HV and UMS charges'!$A$14:$A$310,0)),INDEX('Annex 4 LDNO charges'!$C$14:$C$203,MATCH($A180,'Annex 4 LDNO charges'!$A$14:$A$203,0)))</f>
        <v>0</v>
      </c>
      <c r="D180" s="41"/>
      <c r="E180" s="41"/>
      <c r="F180" s="40">
        <v>4.1263685548627027E-2</v>
      </c>
    </row>
    <row r="181" spans="1:6" ht="15" x14ac:dyDescent="0.2">
      <c r="A181" s="170" t="s">
        <v>610</v>
      </c>
      <c r="B181" s="219">
        <f>IFERROR(INDEX('Annex 1 LV, HV and UMS charges'!$B$14:$B$45,MATCH($A181,'Annex 1 LV, HV and UMS charges'!$A$14:$A$310,0)),INDEX('Annex 4 LDNO charges'!$B$14:$B$203,MATCH($A181,'Annex 4 LDNO charges'!$A$14:$A$203,0)))</f>
        <v>0</v>
      </c>
      <c r="C181" s="220">
        <f>IFERROR(INDEX('Annex 1 LV, HV and UMS charges'!$C$14:$C$45,MATCH($A181,'Annex 1 LV, HV and UMS charges'!$A$14:$A$310,0)),INDEX('Annex 4 LDNO charges'!$C$14:$C$203,MATCH($A181,'Annex 4 LDNO charges'!$A$14:$A$203,0)))</f>
        <v>0</v>
      </c>
      <c r="D181" s="41"/>
      <c r="E181" s="41"/>
      <c r="F181" s="40">
        <v>4.1263685548627027E-2</v>
      </c>
    </row>
    <row r="182" spans="1:6" ht="15" x14ac:dyDescent="0.2">
      <c r="A182" s="170" t="s">
        <v>611</v>
      </c>
      <c r="B182" s="219">
        <f>IFERROR(INDEX('Annex 1 LV, HV and UMS charges'!$B$14:$B$45,MATCH($A182,'Annex 1 LV, HV and UMS charges'!$A$14:$A$310,0)),INDEX('Annex 4 LDNO charges'!$B$14:$B$203,MATCH($A182,'Annex 4 LDNO charges'!$A$14:$A$203,0)))</f>
        <v>0</v>
      </c>
      <c r="C182" s="220">
        <f>IFERROR(INDEX('Annex 1 LV, HV and UMS charges'!$C$14:$C$45,MATCH($A182,'Annex 1 LV, HV and UMS charges'!$A$14:$A$310,0)),INDEX('Annex 4 LDNO charges'!$C$14:$C$203,MATCH($A182,'Annex 4 LDNO charges'!$A$14:$A$203,0)))</f>
        <v>0</v>
      </c>
      <c r="D182" s="41"/>
      <c r="E182" s="41"/>
      <c r="F182" s="40">
        <v>4.1263685548627027E-2</v>
      </c>
    </row>
    <row r="183" spans="1:6" ht="15" x14ac:dyDescent="0.2">
      <c r="A183" s="170" t="s">
        <v>612</v>
      </c>
      <c r="B183" s="219">
        <f>IFERROR(INDEX('Annex 1 LV, HV and UMS charges'!$B$14:$B$45,MATCH($A183,'Annex 1 LV, HV and UMS charges'!$A$14:$A$310,0)),INDEX('Annex 4 LDNO charges'!$B$14:$B$203,MATCH($A183,'Annex 4 LDNO charges'!$A$14:$A$203,0)))</f>
        <v>0</v>
      </c>
      <c r="C183" s="220">
        <f>IFERROR(INDEX('Annex 1 LV, HV and UMS charges'!$C$14:$C$45,MATCH($A183,'Annex 1 LV, HV and UMS charges'!$A$14:$A$310,0)),INDEX('Annex 4 LDNO charges'!$C$14:$C$203,MATCH($A183,'Annex 4 LDNO charges'!$A$14:$A$203,0)))</f>
        <v>0</v>
      </c>
      <c r="D183" s="41"/>
      <c r="E183" s="41"/>
      <c r="F183" s="40">
        <v>4.1263685548627027E-2</v>
      </c>
    </row>
    <row r="184" spans="1:6" ht="15" x14ac:dyDescent="0.2">
      <c r="A184" s="170" t="s">
        <v>613</v>
      </c>
      <c r="B184" s="219">
        <f>IFERROR(INDEX('Annex 1 LV, HV and UMS charges'!$B$14:$B$45,MATCH($A184,'Annex 1 LV, HV and UMS charges'!$A$14:$A$310,0)),INDEX('Annex 4 LDNO charges'!$B$14:$B$203,MATCH($A184,'Annex 4 LDNO charges'!$A$14:$A$203,0)))</f>
        <v>0</v>
      </c>
      <c r="C184" s="220">
        <f>IFERROR(INDEX('Annex 1 LV, HV and UMS charges'!$C$14:$C$45,MATCH($A184,'Annex 1 LV, HV and UMS charges'!$A$14:$A$310,0)),INDEX('Annex 4 LDNO charges'!$C$14:$C$203,MATCH($A184,'Annex 4 LDNO charges'!$A$14:$A$203,0)))</f>
        <v>0</v>
      </c>
      <c r="D184" s="41"/>
      <c r="E184" s="41"/>
      <c r="F184" s="40">
        <v>4.1263685548627027E-2</v>
      </c>
    </row>
    <row r="185" spans="1:6" ht="15" x14ac:dyDescent="0.2">
      <c r="A185" s="170" t="s">
        <v>614</v>
      </c>
      <c r="B185" s="219">
        <f>IFERROR(INDEX('Annex 1 LV, HV and UMS charges'!$B$14:$B$45,MATCH($A185,'Annex 1 LV, HV and UMS charges'!$A$14:$A$310,0)),INDEX('Annex 4 LDNO charges'!$B$14:$B$203,MATCH($A185,'Annex 4 LDNO charges'!$A$14:$A$203,0)))</f>
        <v>0</v>
      </c>
      <c r="C185" s="220">
        <f>IFERROR(INDEX('Annex 1 LV, HV and UMS charges'!$C$14:$C$45,MATCH($A185,'Annex 1 LV, HV and UMS charges'!$A$14:$A$310,0)),INDEX('Annex 4 LDNO charges'!$C$14:$C$203,MATCH($A185,'Annex 4 LDNO charges'!$A$14:$A$203,0)))</f>
        <v>0</v>
      </c>
      <c r="D185" s="41"/>
      <c r="E185" s="41"/>
      <c r="F185" s="40">
        <v>4.1263685548627027E-2</v>
      </c>
    </row>
    <row r="186" spans="1:6" ht="15" x14ac:dyDescent="0.2">
      <c r="A186" s="170" t="s">
        <v>615</v>
      </c>
      <c r="B186" s="219">
        <f>IFERROR(INDEX('Annex 1 LV, HV and UMS charges'!$B$14:$B$45,MATCH($A186,'Annex 1 LV, HV and UMS charges'!$A$14:$A$310,0)),INDEX('Annex 4 LDNO charges'!$B$14:$B$203,MATCH($A186,'Annex 4 LDNO charges'!$A$14:$A$203,0)))</f>
        <v>0</v>
      </c>
      <c r="C186" s="220">
        <f>IFERROR(INDEX('Annex 1 LV, HV and UMS charges'!$C$14:$C$45,MATCH($A186,'Annex 1 LV, HV and UMS charges'!$A$14:$A$310,0)),INDEX('Annex 4 LDNO charges'!$C$14:$C$203,MATCH($A186,'Annex 4 LDNO charges'!$A$14:$A$203,0)))</f>
        <v>0</v>
      </c>
      <c r="D186" s="41"/>
      <c r="E186" s="41"/>
      <c r="F186" s="40">
        <v>4.1263685548627027E-2</v>
      </c>
    </row>
    <row r="187" spans="1:6" ht="15" x14ac:dyDescent="0.2">
      <c r="A187" s="170" t="s">
        <v>616</v>
      </c>
      <c r="B187" s="219">
        <f>IFERROR(INDEX('Annex 1 LV, HV and UMS charges'!$B$14:$B$45,MATCH($A187,'Annex 1 LV, HV and UMS charges'!$A$14:$A$310,0)),INDEX('Annex 4 LDNO charges'!$B$14:$B$203,MATCH($A187,'Annex 4 LDNO charges'!$A$14:$A$203,0)))</f>
        <v>0</v>
      </c>
      <c r="C187" s="220">
        <f>IFERROR(INDEX('Annex 1 LV, HV and UMS charges'!$C$14:$C$45,MATCH($A187,'Annex 1 LV, HV and UMS charges'!$A$14:$A$310,0)),INDEX('Annex 4 LDNO charges'!$C$14:$C$203,MATCH($A187,'Annex 4 LDNO charges'!$A$14:$A$203,0)))</f>
        <v>0</v>
      </c>
      <c r="D187" s="41"/>
      <c r="E187" s="41"/>
      <c r="F187" s="40">
        <v>4.1263685548627027E-2</v>
      </c>
    </row>
    <row r="188" spans="1:6" ht="15" x14ac:dyDescent="0.2">
      <c r="A188" s="170" t="s">
        <v>617</v>
      </c>
      <c r="B188" s="219">
        <f>IFERROR(INDEX('Annex 1 LV, HV and UMS charges'!$B$14:$B$45,MATCH($A188,'Annex 1 LV, HV and UMS charges'!$A$14:$A$310,0)),INDEX('Annex 4 LDNO charges'!$B$14:$B$203,MATCH($A188,'Annex 4 LDNO charges'!$A$14:$A$203,0)))</f>
        <v>0</v>
      </c>
      <c r="C188" s="220">
        <f>IFERROR(INDEX('Annex 1 LV, HV and UMS charges'!$C$14:$C$45,MATCH($A188,'Annex 1 LV, HV and UMS charges'!$A$14:$A$310,0)),INDEX('Annex 4 LDNO charges'!$C$14:$C$203,MATCH($A188,'Annex 4 LDNO charges'!$A$14:$A$203,0)))</f>
        <v>0</v>
      </c>
      <c r="D188" s="41"/>
      <c r="E188" s="41"/>
      <c r="F188" s="40">
        <v>4.1263685548627027E-2</v>
      </c>
    </row>
    <row r="189" spans="1:6" ht="15" x14ac:dyDescent="0.2">
      <c r="A189" s="170" t="s">
        <v>618</v>
      </c>
      <c r="B189" s="219">
        <f>IFERROR(INDEX('Annex 1 LV, HV and UMS charges'!$B$14:$B$45,MATCH($A189,'Annex 1 LV, HV and UMS charges'!$A$14:$A$310,0)),INDEX('Annex 4 LDNO charges'!$B$14:$B$203,MATCH($A189,'Annex 4 LDNO charges'!$A$14:$A$203,0)))</f>
        <v>0</v>
      </c>
      <c r="C189" s="220">
        <f>IFERROR(INDEX('Annex 1 LV, HV and UMS charges'!$C$14:$C$45,MATCH($A189,'Annex 1 LV, HV and UMS charges'!$A$14:$A$310,0)),INDEX('Annex 4 LDNO charges'!$C$14:$C$203,MATCH($A189,'Annex 4 LDNO charges'!$A$14:$A$203,0)))</f>
        <v>0</v>
      </c>
      <c r="D189" s="41"/>
      <c r="E189" s="41"/>
      <c r="F189" s="40">
        <v>4.1263685548627027E-2</v>
      </c>
    </row>
    <row r="190" spans="1:6" ht="15" x14ac:dyDescent="0.2">
      <c r="A190" s="170" t="s">
        <v>619</v>
      </c>
      <c r="B190" s="219">
        <f>IFERROR(INDEX('Annex 1 LV, HV and UMS charges'!$B$14:$B$45,MATCH($A190,'Annex 1 LV, HV and UMS charges'!$A$14:$A$310,0)),INDEX('Annex 4 LDNO charges'!$B$14:$B$203,MATCH($A190,'Annex 4 LDNO charges'!$A$14:$A$203,0)))</f>
        <v>0</v>
      </c>
      <c r="C190" s="220">
        <f>IFERROR(INDEX('Annex 1 LV, HV and UMS charges'!$C$14:$C$45,MATCH($A190,'Annex 1 LV, HV and UMS charges'!$A$14:$A$310,0)),INDEX('Annex 4 LDNO charges'!$C$14:$C$203,MATCH($A190,'Annex 4 LDNO charges'!$A$14:$A$203,0)))</f>
        <v>0</v>
      </c>
      <c r="D190" s="41"/>
      <c r="E190" s="41"/>
      <c r="F190" s="40">
        <v>4.1263685548627027E-2</v>
      </c>
    </row>
    <row r="191" spans="1:6" ht="15" x14ac:dyDescent="0.2">
      <c r="A191" s="170" t="s">
        <v>620</v>
      </c>
      <c r="B191" s="219">
        <f>IFERROR(INDEX('Annex 1 LV, HV and UMS charges'!$B$14:$B$45,MATCH($A191,'Annex 1 LV, HV and UMS charges'!$A$14:$A$310,0)),INDEX('Annex 4 LDNO charges'!$B$14:$B$203,MATCH($A191,'Annex 4 LDNO charges'!$A$14:$A$203,0)))</f>
        <v>0</v>
      </c>
      <c r="C191" s="220">
        <f>IFERROR(INDEX('Annex 1 LV, HV and UMS charges'!$C$14:$C$45,MATCH($A191,'Annex 1 LV, HV and UMS charges'!$A$14:$A$310,0)),INDEX('Annex 4 LDNO charges'!$C$14:$C$203,MATCH($A191,'Annex 4 LDNO charges'!$A$14:$A$203,0)))</f>
        <v>0</v>
      </c>
      <c r="D191" s="41"/>
      <c r="E191" s="41"/>
      <c r="F191" s="40">
        <v>4.1263685548627027E-2</v>
      </c>
    </row>
    <row r="192" spans="1:6" ht="15" x14ac:dyDescent="0.2">
      <c r="A192" s="170" t="s">
        <v>499</v>
      </c>
      <c r="B192" s="219">
        <f>IFERROR(INDEX('Annex 1 LV, HV and UMS charges'!$B$14:$B$45,MATCH($A192,'Annex 1 LV, HV and UMS charges'!$A$14:$A$310,0)),INDEX('Annex 4 LDNO charges'!$B$14:$B$203,MATCH($A192,'Annex 4 LDNO charges'!$A$14:$A$203,0)))</f>
        <v>0</v>
      </c>
      <c r="C192" s="220" t="str">
        <f>IFERROR(INDEX('Annex 1 LV, HV and UMS charges'!$C$14:$C$45,MATCH($A192,'Annex 1 LV, HV and UMS charges'!$A$14:$A$310,0)),INDEX('Annex 4 LDNO charges'!$C$14:$C$203,MATCH($A192,'Annex 4 LDNO charges'!$A$14:$A$203,0)))</f>
        <v>0, 1 or 8</v>
      </c>
      <c r="D192" s="41"/>
      <c r="E192" s="41"/>
      <c r="F192" s="40">
        <v>0</v>
      </c>
    </row>
    <row r="193" spans="1:6" ht="15" x14ac:dyDescent="0.2">
      <c r="A193" s="170" t="s">
        <v>500</v>
      </c>
      <c r="B193" s="219">
        <f>IFERROR(INDEX('Annex 1 LV, HV and UMS charges'!$B$14:$B$45,MATCH($A193,'Annex 1 LV, HV and UMS charges'!$A$14:$A$310,0)),INDEX('Annex 4 LDNO charges'!$B$14:$B$203,MATCH($A193,'Annex 4 LDNO charges'!$A$14:$A$203,0)))</f>
        <v>0</v>
      </c>
      <c r="C193" s="220">
        <f>IFERROR(INDEX('Annex 1 LV, HV and UMS charges'!$C$14:$C$45,MATCH($A193,'Annex 1 LV, HV and UMS charges'!$A$14:$A$310,0)),INDEX('Annex 4 LDNO charges'!$C$14:$C$203,MATCH($A193,'Annex 4 LDNO charges'!$A$14:$A$203,0)))</f>
        <v>0</v>
      </c>
      <c r="D193" s="41"/>
      <c r="E193" s="41"/>
      <c r="F193" s="40">
        <v>0</v>
      </c>
    </row>
    <row r="194" spans="1:6" ht="15" x14ac:dyDescent="0.2">
      <c r="A194" s="170" t="s">
        <v>501</v>
      </c>
      <c r="B194" s="219">
        <f>IFERROR(INDEX('Annex 1 LV, HV and UMS charges'!$B$14:$B$45,MATCH($A194,'Annex 1 LV, HV and UMS charges'!$A$14:$A$310,0)),INDEX('Annex 4 LDNO charges'!$B$14:$B$203,MATCH($A194,'Annex 4 LDNO charges'!$A$14:$A$203,0)))</f>
        <v>0</v>
      </c>
      <c r="C194" s="220">
        <f>IFERROR(INDEX('Annex 1 LV, HV and UMS charges'!$C$14:$C$45,MATCH($A194,'Annex 1 LV, HV and UMS charges'!$A$14:$A$310,0)),INDEX('Annex 4 LDNO charges'!$C$14:$C$203,MATCH($A194,'Annex 4 LDNO charges'!$A$14:$A$203,0)))</f>
        <v>0</v>
      </c>
      <c r="D194" s="41"/>
      <c r="E194" s="41"/>
      <c r="F194" s="40">
        <v>0</v>
      </c>
    </row>
    <row r="195" spans="1:6" ht="15" x14ac:dyDescent="0.2">
      <c r="A195" s="170" t="s">
        <v>502</v>
      </c>
      <c r="B195" s="219">
        <f>IFERROR(INDEX('Annex 1 LV, HV and UMS charges'!$B$14:$B$45,MATCH($A195,'Annex 1 LV, HV and UMS charges'!$A$14:$A$310,0)),INDEX('Annex 4 LDNO charges'!$B$14:$B$203,MATCH($A195,'Annex 4 LDNO charges'!$A$14:$A$203,0)))</f>
        <v>0</v>
      </c>
      <c r="C195" s="220">
        <f>IFERROR(INDEX('Annex 1 LV, HV and UMS charges'!$C$14:$C$45,MATCH($A195,'Annex 1 LV, HV and UMS charges'!$A$14:$A$310,0)),INDEX('Annex 4 LDNO charges'!$C$14:$C$203,MATCH($A195,'Annex 4 LDNO charges'!$A$14:$A$203,0)))</f>
        <v>0</v>
      </c>
      <c r="D195" s="41"/>
      <c r="E195" s="41"/>
      <c r="F195" s="40">
        <v>0</v>
      </c>
    </row>
    <row r="196" spans="1:6" ht="15" x14ac:dyDescent="0.2">
      <c r="A196" s="170" t="s">
        <v>503</v>
      </c>
      <c r="B196" s="219">
        <f>IFERROR(INDEX('Annex 1 LV, HV and UMS charges'!$B$14:$B$45,MATCH($A196,'Annex 1 LV, HV and UMS charges'!$A$14:$A$310,0)),INDEX('Annex 4 LDNO charges'!$B$14:$B$203,MATCH($A196,'Annex 4 LDNO charges'!$A$14:$A$203,0)))</f>
        <v>0</v>
      </c>
      <c r="C196" s="220">
        <f>IFERROR(INDEX('Annex 1 LV, HV and UMS charges'!$C$14:$C$45,MATCH($A196,'Annex 1 LV, HV and UMS charges'!$A$14:$A$310,0)),INDEX('Annex 4 LDNO charges'!$C$14:$C$203,MATCH($A196,'Annex 4 LDNO charges'!$A$14:$A$203,0)))</f>
        <v>0</v>
      </c>
      <c r="D196" s="41"/>
      <c r="E196" s="41"/>
      <c r="F196" s="40">
        <v>0</v>
      </c>
    </row>
    <row r="197" spans="1:6" ht="15" x14ac:dyDescent="0.2">
      <c r="A197" s="170" t="s">
        <v>504</v>
      </c>
      <c r="B197" s="219">
        <f>IFERROR(INDEX('Annex 1 LV, HV and UMS charges'!$B$14:$B$45,MATCH($A197,'Annex 1 LV, HV and UMS charges'!$A$14:$A$310,0)),INDEX('Annex 4 LDNO charges'!$B$14:$B$203,MATCH($A197,'Annex 4 LDNO charges'!$A$14:$A$203,0)))</f>
        <v>0</v>
      </c>
      <c r="C197" s="220">
        <f>IFERROR(INDEX('Annex 1 LV, HV and UMS charges'!$C$14:$C$45,MATCH($A197,'Annex 1 LV, HV and UMS charges'!$A$14:$A$310,0)),INDEX('Annex 4 LDNO charges'!$C$14:$C$203,MATCH($A197,'Annex 4 LDNO charges'!$A$14:$A$203,0)))</f>
        <v>0</v>
      </c>
      <c r="D197" s="41"/>
      <c r="E197" s="41"/>
      <c r="F197" s="40">
        <v>0</v>
      </c>
    </row>
    <row r="198" spans="1:6" ht="15" x14ac:dyDescent="0.2">
      <c r="A198" s="170" t="s">
        <v>577</v>
      </c>
      <c r="B198" s="219">
        <f>IFERROR(INDEX('Annex 1 LV, HV and UMS charges'!$B$14:$B$45,MATCH($A198,'Annex 1 LV, HV and UMS charges'!$A$14:$A$310,0)),INDEX('Annex 4 LDNO charges'!$B$14:$B$203,MATCH($A198,'Annex 4 LDNO charges'!$A$14:$A$203,0)))</f>
        <v>0</v>
      </c>
      <c r="C198" s="220" t="str">
        <f>IFERROR(INDEX('Annex 1 LV, HV and UMS charges'!$C$14:$C$45,MATCH($A198,'Annex 1 LV, HV and UMS charges'!$A$14:$A$310,0)),INDEX('Annex 4 LDNO charges'!$C$14:$C$203,MATCH($A198,'Annex 4 LDNO charges'!$A$14:$A$203,0)))</f>
        <v>1, 2 or 0</v>
      </c>
      <c r="D198" s="255">
        <v>9.2679975156552512</v>
      </c>
      <c r="E198" s="255">
        <v>0</v>
      </c>
      <c r="F198" s="40">
        <v>4.1263685548627027E-2</v>
      </c>
    </row>
    <row r="199" spans="1:6" ht="15" x14ac:dyDescent="0.2">
      <c r="A199" s="170" t="s">
        <v>578</v>
      </c>
      <c r="B199" s="219">
        <f>IFERROR(INDEX('Annex 1 LV, HV and UMS charges'!$B$14:$B$45,MATCH($A199,'Annex 1 LV, HV and UMS charges'!$A$14:$A$310,0)),INDEX('Annex 4 LDNO charges'!$B$14:$B$203,MATCH($A199,'Annex 4 LDNO charges'!$A$14:$A$203,0)))</f>
        <v>0</v>
      </c>
      <c r="C199" s="220" t="str">
        <f>IFERROR(INDEX('Annex 1 LV, HV and UMS charges'!$C$14:$C$45,MATCH($A199,'Annex 1 LV, HV and UMS charges'!$A$14:$A$310,0)),INDEX('Annex 4 LDNO charges'!$C$14:$C$203,MATCH($A199,'Annex 4 LDNO charges'!$A$14:$A$203,0)))</f>
        <v>2</v>
      </c>
      <c r="D199" s="255">
        <v>0</v>
      </c>
      <c r="E199" s="255">
        <v>0</v>
      </c>
      <c r="F199" s="40">
        <v>0</v>
      </c>
    </row>
    <row r="200" spans="1:6" ht="15" x14ac:dyDescent="0.2">
      <c r="A200" s="170" t="s">
        <v>579</v>
      </c>
      <c r="B200" s="219">
        <f>IFERROR(INDEX('Annex 1 LV, HV and UMS charges'!$B$14:$B$45,MATCH($A200,'Annex 1 LV, HV and UMS charges'!$A$14:$A$310,0)),INDEX('Annex 4 LDNO charges'!$B$14:$B$203,MATCH($A200,'Annex 4 LDNO charges'!$A$14:$A$203,0)))</f>
        <v>0</v>
      </c>
      <c r="C200" s="220" t="str">
        <f>IFERROR(INDEX('Annex 1 LV, HV and UMS charges'!$C$14:$C$45,MATCH($A200,'Annex 1 LV, HV and UMS charges'!$A$14:$A$310,0)),INDEX('Annex 4 LDNO charges'!$C$14:$C$203,MATCH($A200,'Annex 4 LDNO charges'!$A$14:$A$203,0)))</f>
        <v>3 to 8 or 0</v>
      </c>
      <c r="D200" s="41"/>
      <c r="E200" s="41"/>
      <c r="F200" s="40">
        <v>4.1263685548627027E-2</v>
      </c>
    </row>
    <row r="201" spans="1:6" ht="15" x14ac:dyDescent="0.2">
      <c r="A201" s="170" t="s">
        <v>580</v>
      </c>
      <c r="B201" s="219">
        <f>IFERROR(INDEX('Annex 1 LV, HV and UMS charges'!$B$14:$B$45,MATCH($A201,'Annex 1 LV, HV and UMS charges'!$A$14:$A$310,0)),INDEX('Annex 4 LDNO charges'!$B$14:$B$203,MATCH($A201,'Annex 4 LDNO charges'!$A$14:$A$203,0)))</f>
        <v>0</v>
      </c>
      <c r="C201" s="220" t="str">
        <f>IFERROR(INDEX('Annex 1 LV, HV and UMS charges'!$C$14:$C$45,MATCH($A201,'Annex 1 LV, HV and UMS charges'!$A$14:$A$310,0)),INDEX('Annex 4 LDNO charges'!$C$14:$C$203,MATCH($A201,'Annex 4 LDNO charges'!$A$14:$A$203,0)))</f>
        <v>3 to 8 or 0</v>
      </c>
      <c r="D201" s="41"/>
      <c r="E201" s="41"/>
      <c r="F201" s="40">
        <v>4.1263685548627027E-2</v>
      </c>
    </row>
    <row r="202" spans="1:6" ht="15" x14ac:dyDescent="0.2">
      <c r="A202" s="170" t="s">
        <v>581</v>
      </c>
      <c r="B202" s="219">
        <f>IFERROR(INDEX('Annex 1 LV, HV and UMS charges'!$B$14:$B$45,MATCH($A202,'Annex 1 LV, HV and UMS charges'!$A$14:$A$310,0)),INDEX('Annex 4 LDNO charges'!$B$14:$B$203,MATCH($A202,'Annex 4 LDNO charges'!$A$14:$A$203,0)))</f>
        <v>0</v>
      </c>
      <c r="C202" s="220" t="str">
        <f>IFERROR(INDEX('Annex 1 LV, HV and UMS charges'!$C$14:$C$45,MATCH($A202,'Annex 1 LV, HV and UMS charges'!$A$14:$A$310,0)),INDEX('Annex 4 LDNO charges'!$C$14:$C$203,MATCH($A202,'Annex 4 LDNO charges'!$A$14:$A$203,0)))</f>
        <v>3 to 8 or 0</v>
      </c>
      <c r="D202" s="41"/>
      <c r="E202" s="41"/>
      <c r="F202" s="40">
        <v>4.1263685548627027E-2</v>
      </c>
    </row>
    <row r="203" spans="1:6" ht="15" x14ac:dyDescent="0.2">
      <c r="A203" s="170" t="s">
        <v>582</v>
      </c>
      <c r="B203" s="219">
        <f>IFERROR(INDEX('Annex 1 LV, HV and UMS charges'!$B$14:$B$45,MATCH($A203,'Annex 1 LV, HV and UMS charges'!$A$14:$A$310,0)),INDEX('Annex 4 LDNO charges'!$B$14:$B$203,MATCH($A203,'Annex 4 LDNO charges'!$A$14:$A$203,0)))</f>
        <v>0</v>
      </c>
      <c r="C203" s="220" t="str">
        <f>IFERROR(INDEX('Annex 1 LV, HV and UMS charges'!$C$14:$C$45,MATCH($A203,'Annex 1 LV, HV and UMS charges'!$A$14:$A$310,0)),INDEX('Annex 4 LDNO charges'!$C$14:$C$203,MATCH($A203,'Annex 4 LDNO charges'!$A$14:$A$203,0)))</f>
        <v>3 to 8 or 0</v>
      </c>
      <c r="D203" s="41"/>
      <c r="E203" s="41"/>
      <c r="F203" s="40">
        <v>4.1263685548627027E-2</v>
      </c>
    </row>
    <row r="204" spans="1:6" ht="15" x14ac:dyDescent="0.2">
      <c r="A204" s="170" t="s">
        <v>583</v>
      </c>
      <c r="B204" s="219">
        <f>IFERROR(INDEX('Annex 1 LV, HV and UMS charges'!$B$14:$B$45,MATCH($A204,'Annex 1 LV, HV and UMS charges'!$A$14:$A$310,0)),INDEX('Annex 4 LDNO charges'!$B$14:$B$203,MATCH($A204,'Annex 4 LDNO charges'!$A$14:$A$203,0)))</f>
        <v>0</v>
      </c>
      <c r="C204" s="220" t="str">
        <f>IFERROR(INDEX('Annex 1 LV, HV and UMS charges'!$C$14:$C$45,MATCH($A204,'Annex 1 LV, HV and UMS charges'!$A$14:$A$310,0)),INDEX('Annex 4 LDNO charges'!$C$14:$C$203,MATCH($A204,'Annex 4 LDNO charges'!$A$14:$A$203,0)))</f>
        <v>3 to 8 or 0</v>
      </c>
      <c r="D204" s="41"/>
      <c r="E204" s="41"/>
      <c r="F204" s="40">
        <v>4.1263685548627027E-2</v>
      </c>
    </row>
    <row r="205" spans="1:6" ht="15" x14ac:dyDescent="0.2">
      <c r="A205" s="170" t="s">
        <v>505</v>
      </c>
      <c r="B205" s="219">
        <f>IFERROR(INDEX('Annex 1 LV, HV and UMS charges'!$B$14:$B$45,MATCH($A205,'Annex 1 LV, HV and UMS charges'!$A$14:$A$310,0)),INDEX('Annex 4 LDNO charges'!$B$14:$B$203,MATCH($A205,'Annex 4 LDNO charges'!$A$14:$A$203,0)))</f>
        <v>0</v>
      </c>
      <c r="C205" s="220" t="str">
        <f>IFERROR(INDEX('Annex 1 LV, HV and UMS charges'!$C$14:$C$45,MATCH($A205,'Annex 1 LV, HV and UMS charges'!$A$14:$A$310,0)),INDEX('Annex 4 LDNO charges'!$C$14:$C$203,MATCH($A205,'Annex 4 LDNO charges'!$A$14:$A$203,0)))</f>
        <v>4</v>
      </c>
      <c r="D205" s="41"/>
      <c r="E205" s="41"/>
      <c r="F205" s="40">
        <v>0</v>
      </c>
    </row>
    <row r="206" spans="1:6" ht="15" x14ac:dyDescent="0.2">
      <c r="A206" s="170" t="s">
        <v>584</v>
      </c>
      <c r="B206" s="219">
        <f>IFERROR(INDEX('Annex 1 LV, HV and UMS charges'!$B$14:$B$45,MATCH($A206,'Annex 1 LV, HV and UMS charges'!$A$14:$A$310,0)),INDEX('Annex 4 LDNO charges'!$B$14:$B$203,MATCH($A206,'Annex 4 LDNO charges'!$A$14:$A$203,0)))</f>
        <v>0</v>
      </c>
      <c r="C206" s="220">
        <f>IFERROR(INDEX('Annex 1 LV, HV and UMS charges'!$C$14:$C$45,MATCH($A206,'Annex 1 LV, HV and UMS charges'!$A$14:$A$310,0)),INDEX('Annex 4 LDNO charges'!$C$14:$C$203,MATCH($A206,'Annex 4 LDNO charges'!$A$14:$A$203,0)))</f>
        <v>0</v>
      </c>
      <c r="D206" s="41"/>
      <c r="E206" s="41"/>
      <c r="F206" s="40">
        <v>4.1263685548627027E-2</v>
      </c>
    </row>
    <row r="207" spans="1:6" ht="15" x14ac:dyDescent="0.2">
      <c r="A207" s="170" t="s">
        <v>585</v>
      </c>
      <c r="B207" s="219">
        <f>IFERROR(INDEX('Annex 1 LV, HV and UMS charges'!$B$14:$B$45,MATCH($A207,'Annex 1 LV, HV and UMS charges'!$A$14:$A$310,0)),INDEX('Annex 4 LDNO charges'!$B$14:$B$203,MATCH($A207,'Annex 4 LDNO charges'!$A$14:$A$203,0)))</f>
        <v>0</v>
      </c>
      <c r="C207" s="220">
        <f>IFERROR(INDEX('Annex 1 LV, HV and UMS charges'!$C$14:$C$45,MATCH($A207,'Annex 1 LV, HV and UMS charges'!$A$14:$A$310,0)),INDEX('Annex 4 LDNO charges'!$C$14:$C$203,MATCH($A207,'Annex 4 LDNO charges'!$A$14:$A$203,0)))</f>
        <v>0</v>
      </c>
      <c r="D207" s="41"/>
      <c r="E207" s="41"/>
      <c r="F207" s="40">
        <v>4.1263685548627027E-2</v>
      </c>
    </row>
    <row r="208" spans="1:6" ht="15" x14ac:dyDescent="0.2">
      <c r="A208" s="170" t="s">
        <v>586</v>
      </c>
      <c r="B208" s="219">
        <f>IFERROR(INDEX('Annex 1 LV, HV and UMS charges'!$B$14:$B$45,MATCH($A208,'Annex 1 LV, HV and UMS charges'!$A$14:$A$310,0)),INDEX('Annex 4 LDNO charges'!$B$14:$B$203,MATCH($A208,'Annex 4 LDNO charges'!$A$14:$A$203,0)))</f>
        <v>0</v>
      </c>
      <c r="C208" s="220">
        <f>IFERROR(INDEX('Annex 1 LV, HV and UMS charges'!$C$14:$C$45,MATCH($A208,'Annex 1 LV, HV and UMS charges'!$A$14:$A$310,0)),INDEX('Annex 4 LDNO charges'!$C$14:$C$203,MATCH($A208,'Annex 4 LDNO charges'!$A$14:$A$203,0)))</f>
        <v>0</v>
      </c>
      <c r="D208" s="41"/>
      <c r="E208" s="41"/>
      <c r="F208" s="40">
        <v>4.1263685548627027E-2</v>
      </c>
    </row>
    <row r="209" spans="1:6" ht="15" x14ac:dyDescent="0.2">
      <c r="A209" s="170" t="s">
        <v>587</v>
      </c>
      <c r="B209" s="219">
        <f>IFERROR(INDEX('Annex 1 LV, HV and UMS charges'!$B$14:$B$45,MATCH($A209,'Annex 1 LV, HV and UMS charges'!$A$14:$A$310,0)),INDEX('Annex 4 LDNO charges'!$B$14:$B$203,MATCH($A209,'Annex 4 LDNO charges'!$A$14:$A$203,0)))</f>
        <v>0</v>
      </c>
      <c r="C209" s="220">
        <f>IFERROR(INDEX('Annex 1 LV, HV and UMS charges'!$C$14:$C$45,MATCH($A209,'Annex 1 LV, HV and UMS charges'!$A$14:$A$310,0)),INDEX('Annex 4 LDNO charges'!$C$14:$C$203,MATCH($A209,'Annex 4 LDNO charges'!$A$14:$A$203,0)))</f>
        <v>0</v>
      </c>
      <c r="D209" s="41"/>
      <c r="E209" s="41"/>
      <c r="F209" s="40">
        <v>4.1263685548627027E-2</v>
      </c>
    </row>
    <row r="210" spans="1:6" ht="15" x14ac:dyDescent="0.2">
      <c r="A210" s="170" t="s">
        <v>588</v>
      </c>
      <c r="B210" s="219">
        <f>IFERROR(INDEX('Annex 1 LV, HV and UMS charges'!$B$14:$B$45,MATCH($A210,'Annex 1 LV, HV and UMS charges'!$A$14:$A$310,0)),INDEX('Annex 4 LDNO charges'!$B$14:$B$203,MATCH($A210,'Annex 4 LDNO charges'!$A$14:$A$203,0)))</f>
        <v>0</v>
      </c>
      <c r="C210" s="220">
        <f>IFERROR(INDEX('Annex 1 LV, HV and UMS charges'!$C$14:$C$45,MATCH($A210,'Annex 1 LV, HV and UMS charges'!$A$14:$A$310,0)),INDEX('Annex 4 LDNO charges'!$C$14:$C$203,MATCH($A210,'Annex 4 LDNO charges'!$A$14:$A$203,0)))</f>
        <v>0</v>
      </c>
      <c r="D210" s="41"/>
      <c r="E210" s="41"/>
      <c r="F210" s="40">
        <v>4.1263685548627027E-2</v>
      </c>
    </row>
    <row r="211" spans="1:6" ht="15" x14ac:dyDescent="0.2">
      <c r="A211" s="170" t="s">
        <v>589</v>
      </c>
      <c r="B211" s="219">
        <f>IFERROR(INDEX('Annex 1 LV, HV and UMS charges'!$B$14:$B$45,MATCH($A211,'Annex 1 LV, HV and UMS charges'!$A$14:$A$310,0)),INDEX('Annex 4 LDNO charges'!$B$14:$B$203,MATCH($A211,'Annex 4 LDNO charges'!$A$14:$A$203,0)))</f>
        <v>0</v>
      </c>
      <c r="C211" s="220">
        <f>IFERROR(INDEX('Annex 1 LV, HV and UMS charges'!$C$14:$C$45,MATCH($A211,'Annex 1 LV, HV and UMS charges'!$A$14:$A$310,0)),INDEX('Annex 4 LDNO charges'!$C$14:$C$203,MATCH($A211,'Annex 4 LDNO charges'!$A$14:$A$203,0)))</f>
        <v>0</v>
      </c>
      <c r="D211" s="41"/>
      <c r="E211" s="41"/>
      <c r="F211" s="40">
        <v>4.1263685548627027E-2</v>
      </c>
    </row>
    <row r="212" spans="1:6" ht="15" x14ac:dyDescent="0.2">
      <c r="A212" s="170" t="s">
        <v>590</v>
      </c>
      <c r="B212" s="219">
        <f>IFERROR(INDEX('Annex 1 LV, HV and UMS charges'!$B$14:$B$45,MATCH($A212,'Annex 1 LV, HV and UMS charges'!$A$14:$A$310,0)),INDEX('Annex 4 LDNO charges'!$B$14:$B$203,MATCH($A212,'Annex 4 LDNO charges'!$A$14:$A$203,0)))</f>
        <v>0</v>
      </c>
      <c r="C212" s="220">
        <f>IFERROR(INDEX('Annex 1 LV, HV and UMS charges'!$C$14:$C$45,MATCH($A212,'Annex 1 LV, HV and UMS charges'!$A$14:$A$310,0)),INDEX('Annex 4 LDNO charges'!$C$14:$C$203,MATCH($A212,'Annex 4 LDNO charges'!$A$14:$A$203,0)))</f>
        <v>0</v>
      </c>
      <c r="D212" s="41"/>
      <c r="E212" s="41"/>
      <c r="F212" s="40">
        <v>4.1263685548627027E-2</v>
      </c>
    </row>
    <row r="213" spans="1:6" ht="15" x14ac:dyDescent="0.2">
      <c r="A213" s="170" t="s">
        <v>591</v>
      </c>
      <c r="B213" s="219">
        <f>IFERROR(INDEX('Annex 1 LV, HV and UMS charges'!$B$14:$B$45,MATCH($A213,'Annex 1 LV, HV and UMS charges'!$A$14:$A$310,0)),INDEX('Annex 4 LDNO charges'!$B$14:$B$203,MATCH($A213,'Annex 4 LDNO charges'!$A$14:$A$203,0)))</f>
        <v>0</v>
      </c>
      <c r="C213" s="220">
        <f>IFERROR(INDEX('Annex 1 LV, HV and UMS charges'!$C$14:$C$45,MATCH($A213,'Annex 1 LV, HV and UMS charges'!$A$14:$A$310,0)),INDEX('Annex 4 LDNO charges'!$C$14:$C$203,MATCH($A213,'Annex 4 LDNO charges'!$A$14:$A$203,0)))</f>
        <v>0</v>
      </c>
      <c r="D213" s="41"/>
      <c r="E213" s="41"/>
      <c r="F213" s="40">
        <v>4.1263685548627027E-2</v>
      </c>
    </row>
    <row r="214" spans="1:6" ht="15" x14ac:dyDescent="0.2">
      <c r="A214" s="170" t="s">
        <v>592</v>
      </c>
      <c r="B214" s="219">
        <f>IFERROR(INDEX('Annex 1 LV, HV and UMS charges'!$B$14:$B$45,MATCH($A214,'Annex 1 LV, HV and UMS charges'!$A$14:$A$310,0)),INDEX('Annex 4 LDNO charges'!$B$14:$B$203,MATCH($A214,'Annex 4 LDNO charges'!$A$14:$A$203,0)))</f>
        <v>0</v>
      </c>
      <c r="C214" s="220">
        <f>IFERROR(INDEX('Annex 1 LV, HV and UMS charges'!$C$14:$C$45,MATCH($A214,'Annex 1 LV, HV and UMS charges'!$A$14:$A$310,0)),INDEX('Annex 4 LDNO charges'!$C$14:$C$203,MATCH($A214,'Annex 4 LDNO charges'!$A$14:$A$203,0)))</f>
        <v>0</v>
      </c>
      <c r="D214" s="41"/>
      <c r="E214" s="41"/>
      <c r="F214" s="40">
        <v>4.1263685548627027E-2</v>
      </c>
    </row>
    <row r="215" spans="1:6" ht="15" x14ac:dyDescent="0.2">
      <c r="A215" s="170" t="s">
        <v>593</v>
      </c>
      <c r="B215" s="219">
        <f>IFERROR(INDEX('Annex 1 LV, HV and UMS charges'!$B$14:$B$45,MATCH($A215,'Annex 1 LV, HV and UMS charges'!$A$14:$A$310,0)),INDEX('Annex 4 LDNO charges'!$B$14:$B$203,MATCH($A215,'Annex 4 LDNO charges'!$A$14:$A$203,0)))</f>
        <v>0</v>
      </c>
      <c r="C215" s="220">
        <f>IFERROR(INDEX('Annex 1 LV, HV and UMS charges'!$C$14:$C$45,MATCH($A215,'Annex 1 LV, HV and UMS charges'!$A$14:$A$310,0)),INDEX('Annex 4 LDNO charges'!$C$14:$C$203,MATCH($A215,'Annex 4 LDNO charges'!$A$14:$A$203,0)))</f>
        <v>0</v>
      </c>
      <c r="D215" s="41"/>
      <c r="E215" s="41"/>
      <c r="F215" s="40">
        <v>4.1263685548627027E-2</v>
      </c>
    </row>
    <row r="216" spans="1:6" ht="15" x14ac:dyDescent="0.2">
      <c r="A216" s="170" t="s">
        <v>594</v>
      </c>
      <c r="B216" s="219">
        <f>IFERROR(INDEX('Annex 1 LV, HV and UMS charges'!$B$14:$B$45,MATCH($A216,'Annex 1 LV, HV and UMS charges'!$A$14:$A$310,0)),INDEX('Annex 4 LDNO charges'!$B$14:$B$203,MATCH($A216,'Annex 4 LDNO charges'!$A$14:$A$203,0)))</f>
        <v>0</v>
      </c>
      <c r="C216" s="220">
        <f>IFERROR(INDEX('Annex 1 LV, HV and UMS charges'!$C$14:$C$45,MATCH($A216,'Annex 1 LV, HV and UMS charges'!$A$14:$A$310,0)),INDEX('Annex 4 LDNO charges'!$C$14:$C$203,MATCH($A216,'Annex 4 LDNO charges'!$A$14:$A$203,0)))</f>
        <v>0</v>
      </c>
      <c r="D216" s="41"/>
      <c r="E216" s="41"/>
      <c r="F216" s="40">
        <v>4.1263685548627027E-2</v>
      </c>
    </row>
    <row r="217" spans="1:6" ht="15" x14ac:dyDescent="0.2">
      <c r="A217" s="170" t="s">
        <v>595</v>
      </c>
      <c r="B217" s="219">
        <f>IFERROR(INDEX('Annex 1 LV, HV and UMS charges'!$B$14:$B$45,MATCH($A217,'Annex 1 LV, HV and UMS charges'!$A$14:$A$310,0)),INDEX('Annex 4 LDNO charges'!$B$14:$B$203,MATCH($A217,'Annex 4 LDNO charges'!$A$14:$A$203,0)))</f>
        <v>0</v>
      </c>
      <c r="C217" s="220">
        <f>IFERROR(INDEX('Annex 1 LV, HV and UMS charges'!$C$14:$C$45,MATCH($A217,'Annex 1 LV, HV and UMS charges'!$A$14:$A$310,0)),INDEX('Annex 4 LDNO charges'!$C$14:$C$203,MATCH($A217,'Annex 4 LDNO charges'!$A$14:$A$203,0)))</f>
        <v>0</v>
      </c>
      <c r="D217" s="41"/>
      <c r="E217" s="41"/>
      <c r="F217" s="40">
        <v>4.1263685548627027E-2</v>
      </c>
    </row>
    <row r="218" spans="1:6" ht="15" x14ac:dyDescent="0.2">
      <c r="A218" s="170" t="s">
        <v>596</v>
      </c>
      <c r="B218" s="219">
        <f>IFERROR(INDEX('Annex 1 LV, HV and UMS charges'!$B$14:$B$45,MATCH($A218,'Annex 1 LV, HV and UMS charges'!$A$14:$A$310,0)),INDEX('Annex 4 LDNO charges'!$B$14:$B$203,MATCH($A218,'Annex 4 LDNO charges'!$A$14:$A$203,0)))</f>
        <v>0</v>
      </c>
      <c r="C218" s="220">
        <f>IFERROR(INDEX('Annex 1 LV, HV and UMS charges'!$C$14:$C$45,MATCH($A218,'Annex 1 LV, HV and UMS charges'!$A$14:$A$310,0)),INDEX('Annex 4 LDNO charges'!$C$14:$C$203,MATCH($A218,'Annex 4 LDNO charges'!$A$14:$A$203,0)))</f>
        <v>0</v>
      </c>
      <c r="D218" s="41"/>
      <c r="E218" s="41"/>
      <c r="F218" s="40">
        <v>4.1263685548627027E-2</v>
      </c>
    </row>
    <row r="219" spans="1:6" ht="15" x14ac:dyDescent="0.2">
      <c r="A219" s="170" t="s">
        <v>597</v>
      </c>
      <c r="B219" s="219">
        <f>IFERROR(INDEX('Annex 1 LV, HV and UMS charges'!$B$14:$B$45,MATCH($A219,'Annex 1 LV, HV and UMS charges'!$A$14:$A$310,0)),INDEX('Annex 4 LDNO charges'!$B$14:$B$203,MATCH($A219,'Annex 4 LDNO charges'!$A$14:$A$203,0)))</f>
        <v>0</v>
      </c>
      <c r="C219" s="220">
        <f>IFERROR(INDEX('Annex 1 LV, HV and UMS charges'!$C$14:$C$45,MATCH($A219,'Annex 1 LV, HV and UMS charges'!$A$14:$A$310,0)),INDEX('Annex 4 LDNO charges'!$C$14:$C$203,MATCH($A219,'Annex 4 LDNO charges'!$A$14:$A$203,0)))</f>
        <v>0</v>
      </c>
      <c r="D219" s="41"/>
      <c r="E219" s="41"/>
      <c r="F219" s="40">
        <v>4.1263685548627027E-2</v>
      </c>
    </row>
    <row r="220" spans="1:6" ht="15" x14ac:dyDescent="0.2">
      <c r="A220" s="170" t="s">
        <v>598</v>
      </c>
      <c r="B220" s="219">
        <f>IFERROR(INDEX('Annex 1 LV, HV and UMS charges'!$B$14:$B$45,MATCH($A220,'Annex 1 LV, HV and UMS charges'!$A$14:$A$310,0)),INDEX('Annex 4 LDNO charges'!$B$14:$B$203,MATCH($A220,'Annex 4 LDNO charges'!$A$14:$A$203,0)))</f>
        <v>0</v>
      </c>
      <c r="C220" s="220">
        <f>IFERROR(INDEX('Annex 1 LV, HV and UMS charges'!$C$14:$C$45,MATCH($A220,'Annex 1 LV, HV and UMS charges'!$A$14:$A$310,0)),INDEX('Annex 4 LDNO charges'!$C$14:$C$203,MATCH($A220,'Annex 4 LDNO charges'!$A$14:$A$203,0)))</f>
        <v>0</v>
      </c>
      <c r="D220" s="41"/>
      <c r="E220" s="41"/>
      <c r="F220" s="40">
        <v>4.1263685548627027E-2</v>
      </c>
    </row>
    <row r="221" spans="1:6" ht="15" x14ac:dyDescent="0.2">
      <c r="A221" s="170" t="s">
        <v>506</v>
      </c>
      <c r="B221" s="219">
        <f>IFERROR(INDEX('Annex 1 LV, HV and UMS charges'!$B$14:$B$45,MATCH($A221,'Annex 1 LV, HV and UMS charges'!$A$14:$A$310,0)),INDEX('Annex 4 LDNO charges'!$B$14:$B$203,MATCH($A221,'Annex 4 LDNO charges'!$A$14:$A$203,0)))</f>
        <v>0</v>
      </c>
      <c r="C221" s="220" t="str">
        <f>IFERROR(INDEX('Annex 1 LV, HV and UMS charges'!$C$14:$C$45,MATCH($A221,'Annex 1 LV, HV and UMS charges'!$A$14:$A$310,0)),INDEX('Annex 4 LDNO charges'!$C$14:$C$203,MATCH($A221,'Annex 4 LDNO charges'!$A$14:$A$203,0)))</f>
        <v>0, 1 or 8</v>
      </c>
      <c r="D221" s="41"/>
      <c r="E221" s="41"/>
      <c r="F221" s="40">
        <v>0</v>
      </c>
    </row>
    <row r="222" spans="1:6" ht="15" x14ac:dyDescent="0.2">
      <c r="A222" s="170" t="s">
        <v>507</v>
      </c>
      <c r="B222" s="219">
        <f>IFERROR(INDEX('Annex 1 LV, HV and UMS charges'!$B$14:$B$45,MATCH($A222,'Annex 1 LV, HV and UMS charges'!$A$14:$A$310,0)),INDEX('Annex 4 LDNO charges'!$B$14:$B$203,MATCH($A222,'Annex 4 LDNO charges'!$A$14:$A$203,0)))</f>
        <v>0</v>
      </c>
      <c r="C222" s="220">
        <f>IFERROR(INDEX('Annex 1 LV, HV and UMS charges'!$C$14:$C$45,MATCH($A222,'Annex 1 LV, HV and UMS charges'!$A$14:$A$310,0)),INDEX('Annex 4 LDNO charges'!$C$14:$C$203,MATCH($A222,'Annex 4 LDNO charges'!$A$14:$A$203,0)))</f>
        <v>0</v>
      </c>
      <c r="D222" s="41"/>
      <c r="E222" s="41"/>
      <c r="F222" s="40">
        <v>0</v>
      </c>
    </row>
    <row r="223" spans="1:6" ht="15" x14ac:dyDescent="0.2">
      <c r="A223" s="170" t="s">
        <v>508</v>
      </c>
      <c r="B223" s="219">
        <f>IFERROR(INDEX('Annex 1 LV, HV and UMS charges'!$B$14:$B$45,MATCH($A223,'Annex 1 LV, HV and UMS charges'!$A$14:$A$310,0)),INDEX('Annex 4 LDNO charges'!$B$14:$B$203,MATCH($A223,'Annex 4 LDNO charges'!$A$14:$A$203,0)))</f>
        <v>0</v>
      </c>
      <c r="C223" s="220">
        <f>IFERROR(INDEX('Annex 1 LV, HV and UMS charges'!$C$14:$C$45,MATCH($A223,'Annex 1 LV, HV and UMS charges'!$A$14:$A$310,0)),INDEX('Annex 4 LDNO charges'!$C$14:$C$203,MATCH($A223,'Annex 4 LDNO charges'!$A$14:$A$203,0)))</f>
        <v>0</v>
      </c>
      <c r="D223" s="41"/>
      <c r="E223" s="41"/>
      <c r="F223" s="40">
        <v>0</v>
      </c>
    </row>
    <row r="224" spans="1:6" ht="15" x14ac:dyDescent="0.2">
      <c r="A224" s="170" t="s">
        <v>509</v>
      </c>
      <c r="B224" s="219">
        <f>IFERROR(INDEX('Annex 1 LV, HV and UMS charges'!$B$14:$B$45,MATCH($A224,'Annex 1 LV, HV and UMS charges'!$A$14:$A$310,0)),INDEX('Annex 4 LDNO charges'!$B$14:$B$203,MATCH($A224,'Annex 4 LDNO charges'!$A$14:$A$203,0)))</f>
        <v>0</v>
      </c>
      <c r="C224" s="220">
        <f>IFERROR(INDEX('Annex 1 LV, HV and UMS charges'!$C$14:$C$45,MATCH($A224,'Annex 1 LV, HV and UMS charges'!$A$14:$A$310,0)),INDEX('Annex 4 LDNO charges'!$C$14:$C$203,MATCH($A224,'Annex 4 LDNO charges'!$A$14:$A$203,0)))</f>
        <v>0</v>
      </c>
      <c r="D224" s="41"/>
      <c r="E224" s="41"/>
      <c r="F224" s="40">
        <v>0</v>
      </c>
    </row>
    <row r="225" spans="1:6" ht="15" x14ac:dyDescent="0.2">
      <c r="A225" s="170" t="s">
        <v>510</v>
      </c>
      <c r="B225" s="219">
        <f>IFERROR(INDEX('Annex 1 LV, HV and UMS charges'!$B$14:$B$45,MATCH($A225,'Annex 1 LV, HV and UMS charges'!$A$14:$A$310,0)),INDEX('Annex 4 LDNO charges'!$B$14:$B$203,MATCH($A225,'Annex 4 LDNO charges'!$A$14:$A$203,0)))</f>
        <v>0</v>
      </c>
      <c r="C225" s="220">
        <f>IFERROR(INDEX('Annex 1 LV, HV and UMS charges'!$C$14:$C$45,MATCH($A225,'Annex 1 LV, HV and UMS charges'!$A$14:$A$310,0)),INDEX('Annex 4 LDNO charges'!$C$14:$C$203,MATCH($A225,'Annex 4 LDNO charges'!$A$14:$A$203,0)))</f>
        <v>0</v>
      </c>
      <c r="D225" s="41"/>
      <c r="E225" s="41"/>
      <c r="F225" s="40">
        <v>0</v>
      </c>
    </row>
    <row r="226" spans="1:6" ht="15" x14ac:dyDescent="0.2">
      <c r="A226" s="170" t="s">
        <v>511</v>
      </c>
      <c r="B226" s="219">
        <f>IFERROR(INDEX('Annex 1 LV, HV and UMS charges'!$B$14:$B$45,MATCH($A226,'Annex 1 LV, HV and UMS charges'!$A$14:$A$310,0)),INDEX('Annex 4 LDNO charges'!$B$14:$B$203,MATCH($A226,'Annex 4 LDNO charges'!$A$14:$A$203,0)))</f>
        <v>0</v>
      </c>
      <c r="C226" s="220">
        <f>IFERROR(INDEX('Annex 1 LV, HV and UMS charges'!$C$14:$C$45,MATCH($A226,'Annex 1 LV, HV and UMS charges'!$A$14:$A$310,0)),INDEX('Annex 4 LDNO charges'!$C$14:$C$203,MATCH($A226,'Annex 4 LDNO charges'!$A$14:$A$203,0)))</f>
        <v>0</v>
      </c>
      <c r="D226" s="41"/>
      <c r="E226" s="41"/>
      <c r="F226" s="40">
        <v>0</v>
      </c>
    </row>
    <row r="227" spans="1:6" ht="12.75" x14ac:dyDescent="0.2">
      <c r="A227" s="342" t="s">
        <v>513</v>
      </c>
      <c r="B227" s="342"/>
      <c r="C227" s="342"/>
      <c r="D227" s="342"/>
      <c r="E227" s="342"/>
      <c r="F227" s="342"/>
    </row>
    <row r="228" spans="1:6" ht="12.75" x14ac:dyDescent="0.2">
      <c r="A228" s="341" t="s">
        <v>514</v>
      </c>
      <c r="B228" s="341"/>
      <c r="C228" s="341"/>
      <c r="D228" s="341"/>
      <c r="E228" s="341"/>
      <c r="F228" s="341"/>
    </row>
    <row r="229" spans="1:6" ht="12.75" x14ac:dyDescent="0.2">
      <c r="A229" s="341" t="s">
        <v>515</v>
      </c>
      <c r="B229" s="341"/>
      <c r="C229" s="341"/>
      <c r="D229" s="341"/>
      <c r="E229" s="341"/>
      <c r="F229" s="341"/>
    </row>
  </sheetData>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89"/>
  <sheetViews>
    <sheetView zoomScale="85" zoomScaleNormal="85" zoomScaleSheetLayoutView="100" workbookViewId="0">
      <selection activeCell="I36" sqref="I36"/>
    </sheetView>
  </sheetViews>
  <sheetFormatPr defaultRowHeight="27.75" customHeight="1" x14ac:dyDescent="0.2"/>
  <cols>
    <col min="1" max="1" width="41"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4" t="s">
        <v>27</v>
      </c>
      <c r="B1" s="3"/>
      <c r="C1" s="2"/>
      <c r="E1" s="10"/>
      <c r="F1" s="4"/>
      <c r="G1" s="4"/>
    </row>
    <row r="2" spans="1:7" s="11" customFormat="1" ht="47.25" customHeight="1" x14ac:dyDescent="0.2">
      <c r="A2" s="290" t="str">
        <f>Overview!B4&amp; " - Effective from "&amp;TEXT(Overview!D4,"D MMMM YYYY")&amp;" - "&amp;Overview!E4&amp;" Nodal/Zonal charges"</f>
        <v>Murphy Power Distribution Limited GSP_B - Effective from 1 April 2022 - Final Nodal/Zonal charges</v>
      </c>
      <c r="B2" s="291"/>
      <c r="C2" s="291"/>
      <c r="D2" s="292"/>
    </row>
    <row r="3" spans="1:7" ht="60.75" customHeight="1" x14ac:dyDescent="0.2">
      <c r="A3" s="21" t="s">
        <v>97</v>
      </c>
      <c r="B3" s="21" t="s">
        <v>1</v>
      </c>
      <c r="C3" s="21" t="s">
        <v>62</v>
      </c>
      <c r="D3" s="21" t="s">
        <v>63</v>
      </c>
    </row>
    <row r="4" spans="1:7" ht="12.75" x14ac:dyDescent="0.2">
      <c r="A4" s="252"/>
      <c r="B4" s="252"/>
      <c r="C4" s="7"/>
      <c r="D4" s="8"/>
    </row>
    <row r="5" spans="1:7" ht="12.75" x14ac:dyDescent="0.2">
      <c r="A5" s="252"/>
      <c r="B5" s="252"/>
      <c r="C5" s="7"/>
      <c r="D5" s="8"/>
    </row>
    <row r="6" spans="1:7" ht="12.75" x14ac:dyDescent="0.2">
      <c r="A6" s="252"/>
      <c r="B6" s="252"/>
      <c r="C6" s="7"/>
      <c r="D6" s="8"/>
    </row>
    <row r="7" spans="1:7" ht="12.75" x14ac:dyDescent="0.2">
      <c r="A7" s="252"/>
      <c r="B7" s="252"/>
      <c r="C7" s="7"/>
      <c r="D7" s="8"/>
    </row>
    <row r="8" spans="1:7" ht="12.75" x14ac:dyDescent="0.2">
      <c r="A8" s="252"/>
      <c r="B8" s="252"/>
      <c r="C8" s="251"/>
      <c r="D8" s="8"/>
    </row>
    <row r="9" spans="1:7" ht="12.75" x14ac:dyDescent="0.2">
      <c r="A9" s="252"/>
      <c r="B9" s="252"/>
      <c r="C9" s="251"/>
      <c r="D9" s="8"/>
    </row>
    <row r="10" spans="1:7" ht="12.75" x14ac:dyDescent="0.2">
      <c r="A10" s="252"/>
      <c r="B10" s="252"/>
      <c r="C10" s="251"/>
      <c r="D10" s="8"/>
    </row>
    <row r="11" spans="1:7" ht="12.75" x14ac:dyDescent="0.2">
      <c r="A11" s="252"/>
      <c r="B11" s="252"/>
      <c r="C11" s="251"/>
      <c r="D11" s="8"/>
    </row>
    <row r="12" spans="1:7" ht="12.75" x14ac:dyDescent="0.2">
      <c r="A12" s="252"/>
      <c r="B12" s="252"/>
      <c r="C12" s="251"/>
      <c r="D12" s="8"/>
    </row>
    <row r="13" spans="1:7" ht="12.75" x14ac:dyDescent="0.2">
      <c r="A13" s="252"/>
      <c r="B13" s="252"/>
      <c r="C13" s="251"/>
      <c r="D13" s="8"/>
    </row>
    <row r="14" spans="1:7" ht="12.75" x14ac:dyDescent="0.2">
      <c r="A14" s="252"/>
      <c r="B14" s="252"/>
      <c r="C14" s="251"/>
      <c r="D14" s="8"/>
    </row>
    <row r="15" spans="1:7" ht="12.75" x14ac:dyDescent="0.2">
      <c r="A15" s="252"/>
      <c r="B15" s="252"/>
      <c r="C15" s="251"/>
      <c r="D15" s="8"/>
    </row>
    <row r="16" spans="1:7" ht="12.75" x14ac:dyDescent="0.2">
      <c r="A16" s="252"/>
      <c r="B16" s="252"/>
      <c r="C16" s="251"/>
      <c r="D16" s="8"/>
    </row>
    <row r="17" spans="1:4" ht="12.75" x14ac:dyDescent="0.2">
      <c r="A17" s="252"/>
      <c r="B17" s="252"/>
      <c r="C17" s="251"/>
      <c r="D17" s="8"/>
    </row>
    <row r="18" spans="1:4" ht="12.75" x14ac:dyDescent="0.2">
      <c r="A18" s="252"/>
      <c r="B18" s="252"/>
      <c r="C18" s="251"/>
      <c r="D18" s="8"/>
    </row>
    <row r="19" spans="1:4" ht="12.75" x14ac:dyDescent="0.2">
      <c r="A19" s="252"/>
      <c r="B19" s="252"/>
      <c r="C19" s="251"/>
      <c r="D19" s="8"/>
    </row>
    <row r="20" spans="1:4" ht="12.75" x14ac:dyDescent="0.2">
      <c r="A20" s="252"/>
      <c r="B20" s="252"/>
      <c r="C20" s="251"/>
      <c r="D20" s="8"/>
    </row>
    <row r="21" spans="1:4" ht="12.75" x14ac:dyDescent="0.2">
      <c r="A21" s="252"/>
      <c r="B21" s="252"/>
      <c r="C21" s="251"/>
      <c r="D21" s="8"/>
    </row>
    <row r="22" spans="1:4" ht="12.75" x14ac:dyDescent="0.2">
      <c r="A22" s="252"/>
      <c r="B22" s="252"/>
      <c r="C22" s="251"/>
      <c r="D22" s="8"/>
    </row>
    <row r="23" spans="1:4" ht="12.75" x14ac:dyDescent="0.2">
      <c r="A23" s="252"/>
      <c r="B23" s="252"/>
      <c r="C23" s="251"/>
      <c r="D23" s="8"/>
    </row>
    <row r="24" spans="1:4" ht="12.75" x14ac:dyDescent="0.2">
      <c r="A24" s="252"/>
      <c r="B24" s="252"/>
      <c r="C24" s="251"/>
      <c r="D24" s="8"/>
    </row>
    <row r="25" spans="1:4" ht="12.75" x14ac:dyDescent="0.2">
      <c r="A25" s="252"/>
      <c r="B25" s="252"/>
      <c r="C25" s="251"/>
      <c r="D25" s="8"/>
    </row>
    <row r="26" spans="1:4" ht="12.75" x14ac:dyDescent="0.2">
      <c r="A26" s="252"/>
      <c r="B26" s="252"/>
      <c r="C26" s="251"/>
      <c r="D26" s="8"/>
    </row>
    <row r="27" spans="1:4" ht="12.75" x14ac:dyDescent="0.2">
      <c r="A27" s="252"/>
      <c r="B27" s="252"/>
      <c r="C27" s="251"/>
      <c r="D27" s="8"/>
    </row>
    <row r="28" spans="1:4" ht="12.75" x14ac:dyDescent="0.2">
      <c r="A28" s="252"/>
      <c r="B28" s="252"/>
      <c r="C28" s="251"/>
      <c r="D28" s="8"/>
    </row>
    <row r="29" spans="1:4" ht="12.75" x14ac:dyDescent="0.2">
      <c r="A29" s="252"/>
      <c r="B29" s="252"/>
      <c r="C29" s="251"/>
      <c r="D29" s="8"/>
    </row>
    <row r="30" spans="1:4" ht="12.75" x14ac:dyDescent="0.2">
      <c r="A30" s="252"/>
      <c r="B30" s="252"/>
      <c r="C30" s="251"/>
      <c r="D30" s="8"/>
    </row>
    <row r="31" spans="1:4" ht="12.75" x14ac:dyDescent="0.2">
      <c r="A31" s="252"/>
      <c r="B31" s="252"/>
      <c r="C31" s="251"/>
      <c r="D31" s="8"/>
    </row>
    <row r="32" spans="1:4" ht="12.75" x14ac:dyDescent="0.2">
      <c r="A32" s="252"/>
      <c r="B32" s="252"/>
      <c r="C32" s="251"/>
      <c r="D32" s="8"/>
    </row>
    <row r="33" spans="1:4" ht="12.75" x14ac:dyDescent="0.2">
      <c r="A33" s="252"/>
      <c r="B33" s="252"/>
      <c r="C33" s="251"/>
      <c r="D33" s="8"/>
    </row>
    <row r="34" spans="1:4" ht="12.75" x14ac:dyDescent="0.2">
      <c r="A34" s="252"/>
      <c r="B34" s="252"/>
      <c r="C34" s="251"/>
      <c r="D34" s="8"/>
    </row>
    <row r="35" spans="1:4" ht="12.75" x14ac:dyDescent="0.2">
      <c r="A35" s="252"/>
      <c r="B35" s="252"/>
      <c r="C35" s="251"/>
      <c r="D35" s="8"/>
    </row>
    <row r="36" spans="1:4" ht="12.75" x14ac:dyDescent="0.2">
      <c r="A36" s="252"/>
      <c r="B36" s="252"/>
      <c r="C36" s="251"/>
      <c r="D36" s="8"/>
    </row>
    <row r="37" spans="1:4" ht="12.75" x14ac:dyDescent="0.2">
      <c r="A37" s="252"/>
      <c r="B37" s="252"/>
      <c r="C37" s="251"/>
      <c r="D37" s="8"/>
    </row>
    <row r="38" spans="1:4" ht="12.75" x14ac:dyDescent="0.2">
      <c r="A38" s="252"/>
      <c r="B38" s="252"/>
      <c r="C38" s="251"/>
      <c r="D38" s="8"/>
    </row>
    <row r="39" spans="1:4" ht="12.75" x14ac:dyDescent="0.2">
      <c r="A39" s="252"/>
      <c r="B39" s="252"/>
      <c r="C39" s="251"/>
      <c r="D39" s="8"/>
    </row>
    <row r="40" spans="1:4" ht="12.75" x14ac:dyDescent="0.2">
      <c r="A40" s="252"/>
      <c r="B40" s="252"/>
      <c r="C40" s="251"/>
      <c r="D40" s="8"/>
    </row>
    <row r="41" spans="1:4" ht="12.75" x14ac:dyDescent="0.2">
      <c r="A41" s="252"/>
      <c r="B41" s="252"/>
      <c r="C41" s="251"/>
      <c r="D41" s="8"/>
    </row>
    <row r="42" spans="1:4" ht="12.75" x14ac:dyDescent="0.2">
      <c r="A42" s="252"/>
      <c r="B42" s="252"/>
      <c r="C42" s="251"/>
      <c r="D42" s="8"/>
    </row>
    <row r="43" spans="1:4" ht="12.75" x14ac:dyDescent="0.2">
      <c r="A43" s="252"/>
      <c r="B43" s="252"/>
      <c r="C43" s="251"/>
      <c r="D43" s="8"/>
    </row>
    <row r="44" spans="1:4" ht="12.75" x14ac:dyDescent="0.2">
      <c r="A44" s="252"/>
      <c r="B44" s="252"/>
      <c r="C44" s="251"/>
      <c r="D44" s="8"/>
    </row>
    <row r="45" spans="1:4" ht="12.75" x14ac:dyDescent="0.2">
      <c r="A45" s="252"/>
      <c r="B45" s="252"/>
      <c r="C45" s="251"/>
      <c r="D45" s="8"/>
    </row>
    <row r="46" spans="1:4" ht="12.75" x14ac:dyDescent="0.2">
      <c r="A46" s="252"/>
      <c r="B46" s="252"/>
      <c r="C46" s="251"/>
      <c r="D46" s="8"/>
    </row>
    <row r="47" spans="1:4" ht="12.75" x14ac:dyDescent="0.2">
      <c r="A47" s="252"/>
      <c r="B47" s="252"/>
      <c r="C47" s="251"/>
      <c r="D47" s="8"/>
    </row>
    <row r="48" spans="1:4" ht="12.75" x14ac:dyDescent="0.2">
      <c r="A48" s="252"/>
      <c r="B48" s="252"/>
      <c r="C48" s="251"/>
      <c r="D48" s="8"/>
    </row>
    <row r="49" spans="1:4" ht="12.75" x14ac:dyDescent="0.2">
      <c r="A49" s="252"/>
      <c r="B49" s="252"/>
      <c r="C49" s="251"/>
      <c r="D49" s="8"/>
    </row>
    <row r="50" spans="1:4" ht="12.75" x14ac:dyDescent="0.2">
      <c r="A50" s="252"/>
      <c r="B50" s="252"/>
      <c r="C50" s="251"/>
      <c r="D50" s="8"/>
    </row>
    <row r="51" spans="1:4" ht="12.75" x14ac:dyDescent="0.2">
      <c r="A51" s="252"/>
      <c r="B51" s="252"/>
      <c r="C51" s="251"/>
      <c r="D51" s="8"/>
    </row>
    <row r="52" spans="1:4" ht="12.75" x14ac:dyDescent="0.2">
      <c r="A52" s="252"/>
      <c r="B52" s="252"/>
      <c r="C52" s="251"/>
      <c r="D52" s="8"/>
    </row>
    <row r="53" spans="1:4" ht="12.75" x14ac:dyDescent="0.2">
      <c r="A53" s="252"/>
      <c r="B53" s="252"/>
      <c r="C53" s="251"/>
      <c r="D53" s="8"/>
    </row>
    <row r="54" spans="1:4" ht="12.75" x14ac:dyDescent="0.2">
      <c r="A54" s="252"/>
      <c r="B54" s="252"/>
      <c r="C54" s="251"/>
      <c r="D54" s="8"/>
    </row>
    <row r="55" spans="1:4" ht="12.75" x14ac:dyDescent="0.2">
      <c r="A55" s="252"/>
      <c r="B55" s="252"/>
      <c r="C55" s="251"/>
      <c r="D55" s="8"/>
    </row>
    <row r="56" spans="1:4" ht="12.75" x14ac:dyDescent="0.2">
      <c r="A56" s="252"/>
      <c r="B56" s="252"/>
      <c r="C56" s="251"/>
      <c r="D56" s="8"/>
    </row>
    <row r="57" spans="1:4" ht="12.75" x14ac:dyDescent="0.2">
      <c r="A57" s="252"/>
      <c r="B57" s="252"/>
      <c r="C57" s="251"/>
      <c r="D57" s="8"/>
    </row>
    <row r="58" spans="1:4" ht="12.75" x14ac:dyDescent="0.2">
      <c r="A58" s="252"/>
      <c r="B58" s="252"/>
      <c r="C58" s="251"/>
      <c r="D58" s="8"/>
    </row>
    <row r="59" spans="1:4" ht="12.75" x14ac:dyDescent="0.2">
      <c r="A59" s="252"/>
      <c r="B59" s="252"/>
      <c r="C59" s="251"/>
      <c r="D59" s="8"/>
    </row>
    <row r="60" spans="1:4" ht="12.75" x14ac:dyDescent="0.2">
      <c r="A60" s="252"/>
      <c r="B60" s="252"/>
      <c r="C60" s="251"/>
      <c r="D60" s="8"/>
    </row>
    <row r="61" spans="1:4" ht="12.75" x14ac:dyDescent="0.2">
      <c r="A61" s="252"/>
      <c r="B61" s="252"/>
      <c r="C61" s="251"/>
      <c r="D61" s="8"/>
    </row>
    <row r="62" spans="1:4" ht="12.75" x14ac:dyDescent="0.2">
      <c r="A62" s="252"/>
      <c r="B62" s="252"/>
      <c r="C62" s="251"/>
      <c r="D62" s="8"/>
    </row>
    <row r="63" spans="1:4" ht="12.75" x14ac:dyDescent="0.2">
      <c r="A63" s="252"/>
      <c r="B63" s="252"/>
      <c r="C63" s="251"/>
      <c r="D63" s="8"/>
    </row>
    <row r="64" spans="1:4" ht="12.75" x14ac:dyDescent="0.2">
      <c r="A64" s="252"/>
      <c r="B64" s="252"/>
      <c r="C64" s="251"/>
      <c r="D64" s="8"/>
    </row>
    <row r="65" spans="1:4" ht="12.75" x14ac:dyDescent="0.2">
      <c r="A65" s="252"/>
      <c r="B65" s="252"/>
      <c r="C65" s="251"/>
      <c r="D65" s="8"/>
    </row>
    <row r="66" spans="1:4" ht="12.75" x14ac:dyDescent="0.2">
      <c r="A66" s="252"/>
      <c r="B66" s="252"/>
      <c r="C66" s="251"/>
      <c r="D66" s="8"/>
    </row>
    <row r="67" spans="1:4" ht="12.75" x14ac:dyDescent="0.2">
      <c r="A67" s="252"/>
      <c r="B67" s="252"/>
      <c r="C67" s="251"/>
      <c r="D67" s="8"/>
    </row>
    <row r="68" spans="1:4" ht="12.75" x14ac:dyDescent="0.2">
      <c r="A68" s="252"/>
      <c r="B68" s="252"/>
      <c r="C68" s="251"/>
      <c r="D68" s="8"/>
    </row>
    <row r="69" spans="1:4" ht="12.75" x14ac:dyDescent="0.2">
      <c r="A69" s="252"/>
      <c r="B69" s="252"/>
      <c r="C69" s="251"/>
      <c r="D69" s="8"/>
    </row>
    <row r="70" spans="1:4" ht="12.75" x14ac:dyDescent="0.2">
      <c r="A70" s="252"/>
      <c r="B70" s="252"/>
      <c r="C70" s="251"/>
      <c r="D70" s="8"/>
    </row>
    <row r="71" spans="1:4" ht="12.75" x14ac:dyDescent="0.2">
      <c r="A71" s="252"/>
      <c r="B71" s="252"/>
      <c r="C71" s="251"/>
      <c r="D71" s="8"/>
    </row>
    <row r="72" spans="1:4" ht="12.75" x14ac:dyDescent="0.2">
      <c r="A72" s="252"/>
      <c r="B72" s="252"/>
      <c r="C72" s="251"/>
      <c r="D72" s="8"/>
    </row>
    <row r="73" spans="1:4" ht="12.75" x14ac:dyDescent="0.2">
      <c r="A73" s="252"/>
      <c r="B73" s="252"/>
      <c r="C73" s="251"/>
      <c r="D73" s="8"/>
    </row>
    <row r="74" spans="1:4" ht="12.75" x14ac:dyDescent="0.2">
      <c r="A74" s="252"/>
      <c r="B74" s="252"/>
      <c r="C74" s="251"/>
      <c r="D74" s="8"/>
    </row>
    <row r="75" spans="1:4" ht="12.75" x14ac:dyDescent="0.2">
      <c r="A75" s="252"/>
      <c r="B75" s="252"/>
      <c r="C75" s="251"/>
      <c r="D75" s="8"/>
    </row>
    <row r="76" spans="1:4" ht="12.75" x14ac:dyDescent="0.2">
      <c r="A76" s="252"/>
      <c r="B76" s="252"/>
      <c r="C76" s="251"/>
      <c r="D76" s="8"/>
    </row>
    <row r="77" spans="1:4" ht="12.75" x14ac:dyDescent="0.2">
      <c r="A77" s="252"/>
      <c r="B77" s="252"/>
      <c r="C77" s="251"/>
      <c r="D77" s="8"/>
    </row>
    <row r="78" spans="1:4" ht="12.75" x14ac:dyDescent="0.2">
      <c r="A78" s="252"/>
      <c r="B78" s="252"/>
      <c r="C78" s="251"/>
      <c r="D78" s="8"/>
    </row>
    <row r="79" spans="1:4" ht="12.75" x14ac:dyDescent="0.2">
      <c r="A79" s="252"/>
      <c r="B79" s="252"/>
      <c r="C79" s="251"/>
      <c r="D79" s="8"/>
    </row>
    <row r="80" spans="1:4" ht="12.75" x14ac:dyDescent="0.2">
      <c r="A80" s="252"/>
      <c r="B80" s="252"/>
      <c r="C80" s="251"/>
      <c r="D80" s="8"/>
    </row>
    <row r="81" spans="1:4" ht="12.75" x14ac:dyDescent="0.2">
      <c r="A81" s="252"/>
      <c r="B81" s="252"/>
      <c r="C81" s="251"/>
      <c r="D81" s="8"/>
    </row>
    <row r="82" spans="1:4" ht="12.75" x14ac:dyDescent="0.2">
      <c r="A82" s="252"/>
      <c r="B82" s="252"/>
      <c r="C82" s="251"/>
      <c r="D82" s="8"/>
    </row>
    <row r="83" spans="1:4" ht="12.75" x14ac:dyDescent="0.2">
      <c r="A83" s="252"/>
      <c r="B83" s="252"/>
      <c r="C83" s="251"/>
      <c r="D83" s="8"/>
    </row>
    <row r="84" spans="1:4" ht="12.75" x14ac:dyDescent="0.2">
      <c r="A84" s="252"/>
      <c r="B84" s="252"/>
      <c r="C84" s="251"/>
      <c r="D84" s="8"/>
    </row>
    <row r="85" spans="1:4" ht="12.75" x14ac:dyDescent="0.2">
      <c r="A85" s="252"/>
      <c r="B85" s="252"/>
      <c r="C85" s="251"/>
      <c r="D85" s="8"/>
    </row>
    <row r="86" spans="1:4" ht="12.75" x14ac:dyDescent="0.2">
      <c r="A86" s="252"/>
      <c r="B86" s="252"/>
      <c r="C86" s="251"/>
      <c r="D86" s="8"/>
    </row>
    <row r="87" spans="1:4" ht="12.75" x14ac:dyDescent="0.2">
      <c r="A87" s="252"/>
      <c r="B87" s="252"/>
      <c r="C87" s="251"/>
      <c r="D87" s="8"/>
    </row>
    <row r="88" spans="1:4" ht="12.75" x14ac:dyDescent="0.2">
      <c r="A88" s="252"/>
      <c r="B88" s="252"/>
      <c r="C88" s="251"/>
      <c r="D88" s="8"/>
    </row>
    <row r="89" spans="1:4" ht="12.75" x14ac:dyDescent="0.2">
      <c r="A89" s="252"/>
      <c r="B89" s="252"/>
      <c r="C89" s="251"/>
      <c r="D89" s="8"/>
    </row>
    <row r="90" spans="1:4" ht="12.75" x14ac:dyDescent="0.2">
      <c r="A90" s="252"/>
      <c r="B90" s="252"/>
      <c r="C90" s="251"/>
      <c r="D90" s="8"/>
    </row>
    <row r="91" spans="1:4" ht="12.75" x14ac:dyDescent="0.2">
      <c r="A91" s="252"/>
      <c r="B91" s="252"/>
      <c r="C91" s="251"/>
      <c r="D91" s="8"/>
    </row>
    <row r="92" spans="1:4" ht="12.75" x14ac:dyDescent="0.2">
      <c r="A92" s="252"/>
      <c r="B92" s="252"/>
      <c r="C92" s="251"/>
      <c r="D92" s="8"/>
    </row>
    <row r="93" spans="1:4" ht="12.75" x14ac:dyDescent="0.2">
      <c r="A93" s="252"/>
      <c r="B93" s="252"/>
      <c r="C93" s="251"/>
      <c r="D93" s="8"/>
    </row>
    <row r="94" spans="1:4" ht="12.75" x14ac:dyDescent="0.2">
      <c r="A94" s="252"/>
      <c r="B94" s="252"/>
      <c r="C94" s="251"/>
      <c r="D94" s="8"/>
    </row>
    <row r="95" spans="1:4" ht="12.75" x14ac:dyDescent="0.2">
      <c r="A95" s="252"/>
      <c r="B95" s="252"/>
      <c r="C95" s="251"/>
      <c r="D95" s="8"/>
    </row>
    <row r="96" spans="1:4" ht="12.75" x14ac:dyDescent="0.2">
      <c r="A96" s="252"/>
      <c r="B96" s="252"/>
      <c r="C96" s="251"/>
      <c r="D96" s="8"/>
    </row>
    <row r="97" spans="1:4" ht="12.75" x14ac:dyDescent="0.2">
      <c r="A97" s="252"/>
      <c r="B97" s="252"/>
      <c r="C97" s="251"/>
      <c r="D97" s="8"/>
    </row>
    <row r="98" spans="1:4" ht="12.75" x14ac:dyDescent="0.2">
      <c r="A98" s="252"/>
      <c r="B98" s="252"/>
      <c r="C98" s="251"/>
      <c r="D98" s="8"/>
    </row>
    <row r="99" spans="1:4" ht="12.75" x14ac:dyDescent="0.2">
      <c r="A99" s="252"/>
      <c r="B99" s="252"/>
      <c r="C99" s="251"/>
      <c r="D99" s="8"/>
    </row>
    <row r="100" spans="1:4" ht="12.75" x14ac:dyDescent="0.2">
      <c r="A100" s="252"/>
      <c r="B100" s="252"/>
      <c r="C100" s="251"/>
      <c r="D100" s="8"/>
    </row>
    <row r="101" spans="1:4" ht="12.75" x14ac:dyDescent="0.2">
      <c r="A101" s="252"/>
      <c r="B101" s="252"/>
      <c r="C101" s="251"/>
      <c r="D101" s="8"/>
    </row>
    <row r="102" spans="1:4" ht="12.75" x14ac:dyDescent="0.2">
      <c r="A102" s="252"/>
      <c r="B102" s="252"/>
      <c r="C102" s="251"/>
      <c r="D102" s="8"/>
    </row>
    <row r="103" spans="1:4" ht="12.75" x14ac:dyDescent="0.2">
      <c r="A103" s="252"/>
      <c r="B103" s="252"/>
      <c r="C103" s="251"/>
      <c r="D103" s="8"/>
    </row>
    <row r="104" spans="1:4" ht="12.75" x14ac:dyDescent="0.2">
      <c r="A104" s="252"/>
      <c r="B104" s="252"/>
      <c r="C104" s="251"/>
      <c r="D104" s="8"/>
    </row>
    <row r="105" spans="1:4" ht="12.75" x14ac:dyDescent="0.2">
      <c r="A105" s="252"/>
      <c r="B105" s="252"/>
      <c r="C105" s="251"/>
      <c r="D105" s="8"/>
    </row>
    <row r="106" spans="1:4" ht="12.75" x14ac:dyDescent="0.2">
      <c r="A106" s="252"/>
      <c r="B106" s="252"/>
      <c r="C106" s="251"/>
      <c r="D106" s="8"/>
    </row>
    <row r="107" spans="1:4" ht="12.75" x14ac:dyDescent="0.2">
      <c r="A107" s="252"/>
      <c r="B107" s="252"/>
      <c r="C107" s="251"/>
      <c r="D107" s="8"/>
    </row>
    <row r="108" spans="1:4" ht="12.75" x14ac:dyDescent="0.2">
      <c r="A108" s="252"/>
      <c r="B108" s="252"/>
      <c r="C108" s="251"/>
      <c r="D108" s="8"/>
    </row>
    <row r="109" spans="1:4" ht="12.75" x14ac:dyDescent="0.2">
      <c r="A109" s="252"/>
      <c r="B109" s="252"/>
      <c r="C109" s="251"/>
      <c r="D109" s="8"/>
    </row>
    <row r="110" spans="1:4" ht="12.75" x14ac:dyDescent="0.2">
      <c r="A110" s="252"/>
      <c r="B110" s="252"/>
      <c r="C110" s="251"/>
      <c r="D110" s="8"/>
    </row>
    <row r="111" spans="1:4" ht="12.75" x14ac:dyDescent="0.2">
      <c r="A111" s="252"/>
      <c r="B111" s="252"/>
      <c r="C111" s="251"/>
      <c r="D111" s="8"/>
    </row>
    <row r="112" spans="1:4" ht="12.75" x14ac:dyDescent="0.2">
      <c r="A112" s="252"/>
      <c r="B112" s="252"/>
      <c r="C112" s="251"/>
      <c r="D112" s="8"/>
    </row>
    <row r="113" spans="1:4" ht="12.75" x14ac:dyDescent="0.2">
      <c r="A113" s="252"/>
      <c r="B113" s="252"/>
      <c r="C113" s="251"/>
      <c r="D113" s="8"/>
    </row>
    <row r="114" spans="1:4" ht="12.75" x14ac:dyDescent="0.2">
      <c r="A114" s="252"/>
      <c r="B114" s="252"/>
      <c r="C114" s="251"/>
      <c r="D114" s="8"/>
    </row>
    <row r="115" spans="1:4" ht="12.75" x14ac:dyDescent="0.2">
      <c r="A115" s="252"/>
      <c r="B115" s="252"/>
      <c r="C115" s="251"/>
      <c r="D115" s="8"/>
    </row>
    <row r="116" spans="1:4" ht="12.75" x14ac:dyDescent="0.2">
      <c r="A116" s="252"/>
      <c r="B116" s="252"/>
      <c r="C116" s="251"/>
      <c r="D116" s="8"/>
    </row>
    <row r="117" spans="1:4" ht="12.75" x14ac:dyDescent="0.2">
      <c r="A117" s="252"/>
      <c r="B117" s="252"/>
      <c r="C117" s="251"/>
      <c r="D117" s="8"/>
    </row>
    <row r="118" spans="1:4" ht="12.75" x14ac:dyDescent="0.2">
      <c r="A118" s="252"/>
      <c r="B118" s="252"/>
      <c r="C118" s="251"/>
      <c r="D118" s="8"/>
    </row>
    <row r="119" spans="1:4" ht="12.75" x14ac:dyDescent="0.2">
      <c r="A119" s="252"/>
      <c r="B119" s="252"/>
      <c r="C119" s="251"/>
      <c r="D119" s="8"/>
    </row>
    <row r="120" spans="1:4" ht="12.75" x14ac:dyDescent="0.2">
      <c r="A120" s="252"/>
      <c r="B120" s="252"/>
      <c r="C120" s="251"/>
      <c r="D120" s="8"/>
    </row>
    <row r="121" spans="1:4" ht="12.75" x14ac:dyDescent="0.2">
      <c r="A121" s="252"/>
      <c r="B121" s="252"/>
      <c r="C121" s="251"/>
      <c r="D121" s="8"/>
    </row>
    <row r="122" spans="1:4" ht="12.75" x14ac:dyDescent="0.2">
      <c r="A122" s="252"/>
      <c r="B122" s="252"/>
      <c r="C122" s="251"/>
      <c r="D122" s="8"/>
    </row>
    <row r="123" spans="1:4" ht="12.75" x14ac:dyDescent="0.2">
      <c r="A123" s="252"/>
      <c r="B123" s="252"/>
      <c r="C123" s="251"/>
      <c r="D123" s="8"/>
    </row>
    <row r="124" spans="1:4" ht="12.75" x14ac:dyDescent="0.2">
      <c r="A124" s="252"/>
      <c r="B124" s="252"/>
      <c r="C124" s="251"/>
      <c r="D124" s="8"/>
    </row>
    <row r="125" spans="1:4" ht="12.75" x14ac:dyDescent="0.2">
      <c r="A125" s="252"/>
      <c r="B125" s="252"/>
      <c r="C125" s="251"/>
      <c r="D125" s="8"/>
    </row>
    <row r="126" spans="1:4" ht="12.75" x14ac:dyDescent="0.2">
      <c r="A126" s="252"/>
      <c r="B126" s="252"/>
      <c r="C126" s="251"/>
      <c r="D126" s="8"/>
    </row>
    <row r="127" spans="1:4" ht="12.75" x14ac:dyDescent="0.2">
      <c r="A127" s="252"/>
      <c r="B127" s="252"/>
      <c r="C127" s="251"/>
      <c r="D127" s="8"/>
    </row>
    <row r="128" spans="1:4" ht="12.75" x14ac:dyDescent="0.2">
      <c r="A128" s="252"/>
      <c r="B128" s="252"/>
      <c r="C128" s="251"/>
      <c r="D128" s="8"/>
    </row>
    <row r="129" spans="1:4" ht="12.75" x14ac:dyDescent="0.2">
      <c r="A129" s="252"/>
      <c r="B129" s="252"/>
      <c r="C129" s="251"/>
      <c r="D129" s="8"/>
    </row>
    <row r="130" spans="1:4" ht="12.75" x14ac:dyDescent="0.2">
      <c r="A130" s="252"/>
      <c r="B130" s="252"/>
      <c r="C130" s="251"/>
      <c r="D130" s="8"/>
    </row>
    <row r="131" spans="1:4" ht="12.75" x14ac:dyDescent="0.2">
      <c r="A131" s="252"/>
      <c r="B131" s="252"/>
      <c r="C131" s="251"/>
      <c r="D131" s="8"/>
    </row>
    <row r="132" spans="1:4" ht="12.75" x14ac:dyDescent="0.2">
      <c r="A132" s="252"/>
      <c r="B132" s="252"/>
      <c r="C132" s="251"/>
      <c r="D132" s="8"/>
    </row>
    <row r="133" spans="1:4" ht="12.75" x14ac:dyDescent="0.2">
      <c r="A133" s="252"/>
      <c r="B133" s="252"/>
      <c r="C133" s="251"/>
      <c r="D133" s="8"/>
    </row>
    <row r="134" spans="1:4" ht="12.75" x14ac:dyDescent="0.2">
      <c r="A134" s="252"/>
      <c r="B134" s="252"/>
      <c r="C134" s="251"/>
      <c r="D134" s="8"/>
    </row>
    <row r="135" spans="1:4" ht="12.75" x14ac:dyDescent="0.2">
      <c r="A135" s="252"/>
      <c r="B135" s="252"/>
      <c r="C135" s="251"/>
      <c r="D135" s="8"/>
    </row>
    <row r="136" spans="1:4" ht="12.75" x14ac:dyDescent="0.2">
      <c r="A136" s="252"/>
      <c r="B136" s="252"/>
      <c r="C136" s="251"/>
      <c r="D136" s="8"/>
    </row>
    <row r="137" spans="1:4" ht="12.75" x14ac:dyDescent="0.2">
      <c r="A137" s="252"/>
      <c r="B137" s="252"/>
      <c r="C137" s="251"/>
      <c r="D137" s="8"/>
    </row>
    <row r="138" spans="1:4" ht="12.75" x14ac:dyDescent="0.2">
      <c r="A138" s="252"/>
      <c r="B138" s="252"/>
      <c r="C138" s="251"/>
      <c r="D138" s="8"/>
    </row>
    <row r="139" spans="1:4" ht="12.75" x14ac:dyDescent="0.2">
      <c r="A139" s="252"/>
      <c r="B139" s="252"/>
      <c r="C139" s="251"/>
      <c r="D139" s="8"/>
    </row>
    <row r="140" spans="1:4" ht="12.75" x14ac:dyDescent="0.2">
      <c r="A140" s="252"/>
      <c r="B140" s="252"/>
      <c r="C140" s="251"/>
      <c r="D140" s="8"/>
    </row>
    <row r="141" spans="1:4" ht="12.75" x14ac:dyDescent="0.2">
      <c r="A141" s="252"/>
      <c r="B141" s="252"/>
      <c r="C141" s="251"/>
      <c r="D141" s="8"/>
    </row>
    <row r="142" spans="1:4" ht="12.75" x14ac:dyDescent="0.2">
      <c r="A142" s="252"/>
      <c r="B142" s="252"/>
      <c r="C142" s="251"/>
      <c r="D142" s="8"/>
    </row>
    <row r="143" spans="1:4" ht="12.75" x14ac:dyDescent="0.2">
      <c r="A143" s="252"/>
      <c r="B143" s="252"/>
      <c r="C143" s="251"/>
      <c r="D143" s="8"/>
    </row>
    <row r="144" spans="1:4" ht="12.75" x14ac:dyDescent="0.2">
      <c r="A144" s="252"/>
      <c r="B144" s="252"/>
      <c r="C144" s="251"/>
      <c r="D144" s="8"/>
    </row>
    <row r="145" spans="1:4" ht="12.75" x14ac:dyDescent="0.2">
      <c r="A145" s="252"/>
      <c r="B145" s="252"/>
      <c r="C145" s="251"/>
      <c r="D145" s="8"/>
    </row>
    <row r="146" spans="1:4" ht="12.75" x14ac:dyDescent="0.2">
      <c r="A146" s="252"/>
      <c r="B146" s="252"/>
      <c r="C146" s="251"/>
      <c r="D146" s="8"/>
    </row>
    <row r="147" spans="1:4" ht="12.75" x14ac:dyDescent="0.2">
      <c r="A147" s="252"/>
      <c r="B147" s="252"/>
      <c r="C147" s="251"/>
      <c r="D147" s="8"/>
    </row>
    <row r="148" spans="1:4" ht="12.75" x14ac:dyDescent="0.2">
      <c r="A148" s="252"/>
      <c r="B148" s="252"/>
      <c r="C148" s="251"/>
      <c r="D148" s="8"/>
    </row>
    <row r="149" spans="1:4" ht="12.75" x14ac:dyDescent="0.2">
      <c r="A149" s="252"/>
      <c r="B149" s="252"/>
      <c r="C149" s="251"/>
      <c r="D149" s="8"/>
    </row>
    <row r="150" spans="1:4" ht="12.75" x14ac:dyDescent="0.2">
      <c r="A150" s="252"/>
      <c r="B150" s="252"/>
      <c r="C150" s="251"/>
      <c r="D150" s="8"/>
    </row>
    <row r="151" spans="1:4" ht="12.75" x14ac:dyDescent="0.2">
      <c r="A151" s="252"/>
      <c r="B151" s="252"/>
      <c r="C151" s="251"/>
      <c r="D151" s="8"/>
    </row>
    <row r="152" spans="1:4" ht="12.75" x14ac:dyDescent="0.2">
      <c r="A152" s="252"/>
      <c r="B152" s="252"/>
      <c r="C152" s="251"/>
      <c r="D152" s="8"/>
    </row>
    <row r="153" spans="1:4" ht="12.75" x14ac:dyDescent="0.2">
      <c r="A153" s="252"/>
      <c r="B153" s="252"/>
      <c r="C153" s="251"/>
      <c r="D153" s="8"/>
    </row>
    <row r="154" spans="1:4" ht="12.75" x14ac:dyDescent="0.2">
      <c r="A154" s="252"/>
      <c r="B154" s="252"/>
      <c r="C154" s="251"/>
      <c r="D154" s="8"/>
    </row>
    <row r="155" spans="1:4" ht="12.75" x14ac:dyDescent="0.2">
      <c r="A155" s="252"/>
      <c r="B155" s="252"/>
      <c r="C155" s="251"/>
      <c r="D155" s="8"/>
    </row>
    <row r="156" spans="1:4" ht="12.75" x14ac:dyDescent="0.2">
      <c r="A156" s="252"/>
      <c r="B156" s="252"/>
      <c r="C156" s="251"/>
      <c r="D156" s="8"/>
    </row>
    <row r="157" spans="1:4" ht="12.75" x14ac:dyDescent="0.2">
      <c r="A157" s="252"/>
      <c r="B157" s="252"/>
      <c r="C157" s="251"/>
      <c r="D157" s="8"/>
    </row>
    <row r="158" spans="1:4" ht="12.75" x14ac:dyDescent="0.2">
      <c r="A158" s="252"/>
      <c r="B158" s="252"/>
      <c r="C158" s="251"/>
      <c r="D158" s="8"/>
    </row>
    <row r="159" spans="1:4" ht="12.75" x14ac:dyDescent="0.2">
      <c r="A159" s="252"/>
      <c r="B159" s="252"/>
      <c r="C159" s="251"/>
      <c r="D159" s="8"/>
    </row>
    <row r="160" spans="1:4" ht="12.75" x14ac:dyDescent="0.2">
      <c r="A160" s="252"/>
      <c r="B160" s="252"/>
      <c r="C160" s="251"/>
      <c r="D160" s="8"/>
    </row>
    <row r="161" spans="1:4" ht="12.75" x14ac:dyDescent="0.2">
      <c r="A161" s="252"/>
      <c r="B161" s="252"/>
      <c r="C161" s="251"/>
      <c r="D161" s="8"/>
    </row>
    <row r="162" spans="1:4" ht="12.75" x14ac:dyDescent="0.2">
      <c r="A162" s="252"/>
      <c r="B162" s="252"/>
      <c r="C162" s="251"/>
      <c r="D162" s="8"/>
    </row>
    <row r="163" spans="1:4" ht="12.75" x14ac:dyDescent="0.2">
      <c r="A163" s="252"/>
      <c r="B163" s="252"/>
      <c r="C163" s="251"/>
      <c r="D163" s="8"/>
    </row>
    <row r="164" spans="1:4" ht="12.75" x14ac:dyDescent="0.2">
      <c r="A164" s="252"/>
      <c r="B164" s="252"/>
      <c r="C164" s="251"/>
      <c r="D164" s="8"/>
    </row>
    <row r="165" spans="1:4" ht="12.75" x14ac:dyDescent="0.2">
      <c r="A165" s="252"/>
      <c r="B165" s="252"/>
      <c r="C165" s="251"/>
      <c r="D165" s="8"/>
    </row>
    <row r="166" spans="1:4" ht="12.75" x14ac:dyDescent="0.2">
      <c r="A166" s="252"/>
      <c r="B166" s="252"/>
      <c r="C166" s="251"/>
      <c r="D166" s="8"/>
    </row>
    <row r="167" spans="1:4" ht="12.75" x14ac:dyDescent="0.2">
      <c r="A167" s="252"/>
      <c r="B167" s="252"/>
      <c r="C167" s="251"/>
      <c r="D167" s="8"/>
    </row>
    <row r="168" spans="1:4" ht="12.75" x14ac:dyDescent="0.2">
      <c r="A168" s="252"/>
      <c r="B168" s="252"/>
      <c r="C168" s="251"/>
      <c r="D168" s="8"/>
    </row>
    <row r="169" spans="1:4" ht="12.75" x14ac:dyDescent="0.2">
      <c r="A169" s="252"/>
      <c r="B169" s="252"/>
      <c r="C169" s="251"/>
      <c r="D169" s="8"/>
    </row>
    <row r="170" spans="1:4" ht="12.75" x14ac:dyDescent="0.2">
      <c r="A170" s="252"/>
      <c r="B170" s="252"/>
      <c r="C170" s="251"/>
      <c r="D170" s="8"/>
    </row>
    <row r="171" spans="1:4" ht="12.75" x14ac:dyDescent="0.2">
      <c r="A171" s="252"/>
      <c r="B171" s="252"/>
      <c r="C171" s="251"/>
      <c r="D171" s="8"/>
    </row>
    <row r="172" spans="1:4" ht="12.75" x14ac:dyDescent="0.2">
      <c r="A172" s="252"/>
      <c r="B172" s="252"/>
      <c r="C172" s="251"/>
      <c r="D172" s="8"/>
    </row>
    <row r="173" spans="1:4" ht="12.75" x14ac:dyDescent="0.2">
      <c r="A173" s="252"/>
      <c r="B173" s="252"/>
      <c r="C173" s="251"/>
      <c r="D173" s="8"/>
    </row>
    <row r="174" spans="1:4" ht="12.75" x14ac:dyDescent="0.2">
      <c r="A174" s="252"/>
      <c r="B174" s="252"/>
      <c r="C174" s="251"/>
      <c r="D174" s="8"/>
    </row>
    <row r="175" spans="1:4" ht="12.75" x14ac:dyDescent="0.2">
      <c r="A175" s="252"/>
      <c r="B175" s="252"/>
      <c r="C175" s="251"/>
      <c r="D175" s="8"/>
    </row>
    <row r="176" spans="1:4" ht="12.75" x14ac:dyDescent="0.2">
      <c r="A176" s="252"/>
      <c r="B176" s="252"/>
      <c r="C176" s="251"/>
      <c r="D176" s="8"/>
    </row>
    <row r="177" spans="1:4" ht="12.75" x14ac:dyDescent="0.2">
      <c r="A177" s="252"/>
      <c r="B177" s="252"/>
      <c r="C177" s="251"/>
      <c r="D177" s="8"/>
    </row>
    <row r="178" spans="1:4" ht="12.75" x14ac:dyDescent="0.2">
      <c r="A178" s="252"/>
      <c r="B178" s="252"/>
      <c r="C178" s="251"/>
      <c r="D178" s="8"/>
    </row>
    <row r="179" spans="1:4" ht="12.75" x14ac:dyDescent="0.2">
      <c r="A179" s="252"/>
      <c r="B179" s="252"/>
      <c r="C179" s="251"/>
      <c r="D179" s="8"/>
    </row>
    <row r="180" spans="1:4" ht="12.75" x14ac:dyDescent="0.2">
      <c r="A180" s="252"/>
      <c r="B180" s="252"/>
      <c r="C180" s="251"/>
      <c r="D180" s="8"/>
    </row>
    <row r="181" spans="1:4" ht="12.75" x14ac:dyDescent="0.2">
      <c r="A181" s="252"/>
      <c r="B181" s="252"/>
      <c r="C181" s="251"/>
      <c r="D181" s="8"/>
    </row>
    <row r="182" spans="1:4" ht="12.75" x14ac:dyDescent="0.2">
      <c r="A182" s="252"/>
      <c r="B182" s="252"/>
      <c r="C182" s="251"/>
      <c r="D182" s="8"/>
    </row>
    <row r="183" spans="1:4" ht="12.75" x14ac:dyDescent="0.2">
      <c r="A183" s="252"/>
      <c r="B183" s="252"/>
      <c r="C183" s="251"/>
      <c r="D183" s="8"/>
    </row>
    <row r="184" spans="1:4" ht="12.75" x14ac:dyDescent="0.2">
      <c r="A184" s="252"/>
      <c r="B184" s="252"/>
      <c r="C184" s="251"/>
      <c r="D184" s="8"/>
    </row>
    <row r="185" spans="1:4" ht="12.75" x14ac:dyDescent="0.2">
      <c r="A185" s="252"/>
      <c r="B185" s="252"/>
      <c r="C185" s="251"/>
      <c r="D185" s="8"/>
    </row>
    <row r="186" spans="1:4" ht="12.75" x14ac:dyDescent="0.2">
      <c r="A186" s="252"/>
      <c r="B186" s="252"/>
      <c r="C186" s="251"/>
      <c r="D186" s="8"/>
    </row>
    <row r="187" spans="1:4" ht="12.75" x14ac:dyDescent="0.2">
      <c r="A187" s="252"/>
      <c r="B187" s="252"/>
      <c r="C187" s="251"/>
      <c r="D187" s="8"/>
    </row>
    <row r="188" spans="1:4" ht="12.75" x14ac:dyDescent="0.2">
      <c r="A188" s="252"/>
      <c r="B188" s="252"/>
      <c r="C188" s="251"/>
      <c r="D188" s="8"/>
    </row>
    <row r="189" spans="1:4" ht="12.75" x14ac:dyDescent="0.2">
      <c r="A189" s="252"/>
      <c r="B189" s="252"/>
      <c r="C189" s="251"/>
      <c r="D189" s="8"/>
    </row>
    <row r="190" spans="1:4" ht="12.75" x14ac:dyDescent="0.2">
      <c r="A190" s="252"/>
      <c r="B190" s="252"/>
      <c r="C190" s="251"/>
      <c r="D190" s="8"/>
    </row>
    <row r="191" spans="1:4" ht="12.75" x14ac:dyDescent="0.2">
      <c r="A191" s="252"/>
      <c r="B191" s="252"/>
      <c r="C191" s="251"/>
      <c r="D191" s="8"/>
    </row>
    <row r="192" spans="1:4" ht="12.75" x14ac:dyDescent="0.2">
      <c r="A192" s="252"/>
      <c r="B192" s="252"/>
      <c r="C192" s="251"/>
      <c r="D192" s="8"/>
    </row>
    <row r="193" spans="1:4" ht="12.75" x14ac:dyDescent="0.2">
      <c r="A193" s="252"/>
      <c r="B193" s="252"/>
      <c r="C193" s="251"/>
      <c r="D193" s="8"/>
    </row>
    <row r="194" spans="1:4" ht="12.75" x14ac:dyDescent="0.2">
      <c r="A194" s="252"/>
      <c r="B194" s="252"/>
      <c r="C194" s="251"/>
      <c r="D194" s="8"/>
    </row>
    <row r="195" spans="1:4" ht="12.75" x14ac:dyDescent="0.2">
      <c r="A195" s="252"/>
      <c r="B195" s="252"/>
      <c r="C195" s="251"/>
      <c r="D195" s="8"/>
    </row>
    <row r="196" spans="1:4" ht="12.75" x14ac:dyDescent="0.2">
      <c r="A196" s="252"/>
      <c r="B196" s="252"/>
      <c r="C196" s="251"/>
      <c r="D196" s="8"/>
    </row>
    <row r="197" spans="1:4" ht="12.75" x14ac:dyDescent="0.2">
      <c r="A197" s="252"/>
      <c r="B197" s="252"/>
      <c r="C197" s="251"/>
      <c r="D197" s="8"/>
    </row>
    <row r="198" spans="1:4" ht="12.75" x14ac:dyDescent="0.2">
      <c r="A198" s="252"/>
      <c r="B198" s="252"/>
      <c r="C198" s="251"/>
      <c r="D198" s="8"/>
    </row>
    <row r="199" spans="1:4" ht="12.75" x14ac:dyDescent="0.2">
      <c r="A199" s="252"/>
      <c r="B199" s="252"/>
      <c r="C199" s="251"/>
      <c r="D199" s="8"/>
    </row>
    <row r="200" spans="1:4" ht="12.75" x14ac:dyDescent="0.2">
      <c r="A200" s="252"/>
      <c r="B200" s="252"/>
      <c r="C200" s="251"/>
      <c r="D200" s="8"/>
    </row>
    <row r="201" spans="1:4" ht="12.75" x14ac:dyDescent="0.2">
      <c r="A201" s="252"/>
      <c r="B201" s="252"/>
      <c r="C201" s="251"/>
      <c r="D201" s="8"/>
    </row>
    <row r="202" spans="1:4" ht="12.75" x14ac:dyDescent="0.2">
      <c r="A202" s="252"/>
      <c r="B202" s="252"/>
      <c r="C202" s="251"/>
      <c r="D202" s="8"/>
    </row>
    <row r="203" spans="1:4" ht="12.75" x14ac:dyDescent="0.2">
      <c r="A203" s="252"/>
      <c r="B203" s="252"/>
      <c r="C203" s="251"/>
      <c r="D203" s="8"/>
    </row>
    <row r="204" spans="1:4" ht="12.75" x14ac:dyDescent="0.2">
      <c r="A204" s="252"/>
      <c r="B204" s="252"/>
      <c r="C204" s="251"/>
      <c r="D204" s="8"/>
    </row>
    <row r="205" spans="1:4" ht="12.75" x14ac:dyDescent="0.2">
      <c r="A205" s="252"/>
      <c r="B205" s="252"/>
      <c r="C205" s="251"/>
      <c r="D205" s="8"/>
    </row>
    <row r="206" spans="1:4" ht="12.75" x14ac:dyDescent="0.2">
      <c r="A206" s="252"/>
      <c r="B206" s="252"/>
      <c r="C206" s="251"/>
      <c r="D206" s="8"/>
    </row>
    <row r="207" spans="1:4" ht="12.75" x14ac:dyDescent="0.2">
      <c r="A207" s="252"/>
      <c r="B207" s="252"/>
      <c r="C207" s="251"/>
      <c r="D207" s="8"/>
    </row>
    <row r="208" spans="1:4" ht="12.75" x14ac:dyDescent="0.2">
      <c r="A208" s="252"/>
      <c r="B208" s="252"/>
      <c r="C208" s="251"/>
      <c r="D208" s="8"/>
    </row>
    <row r="209" spans="1:4" ht="12.75" x14ac:dyDescent="0.2">
      <c r="A209" s="252"/>
      <c r="B209" s="252"/>
      <c r="C209" s="251"/>
      <c r="D209" s="8"/>
    </row>
    <row r="210" spans="1:4" ht="12.75" x14ac:dyDescent="0.2">
      <c r="A210" s="252"/>
      <c r="B210" s="252"/>
      <c r="C210" s="251"/>
      <c r="D210" s="8"/>
    </row>
    <row r="211" spans="1:4" ht="12.75" x14ac:dyDescent="0.2">
      <c r="A211" s="252"/>
      <c r="B211" s="252"/>
      <c r="C211" s="251"/>
      <c r="D211" s="8"/>
    </row>
    <row r="212" spans="1:4" ht="12.75" x14ac:dyDescent="0.2">
      <c r="A212" s="252"/>
      <c r="B212" s="252"/>
      <c r="C212" s="251"/>
      <c r="D212" s="8"/>
    </row>
    <row r="213" spans="1:4" ht="12.75" x14ac:dyDescent="0.2">
      <c r="A213" s="252"/>
      <c r="B213" s="252"/>
      <c r="C213" s="251"/>
      <c r="D213" s="8"/>
    </row>
    <row r="214" spans="1:4" ht="12.75" x14ac:dyDescent="0.2">
      <c r="A214" s="252"/>
      <c r="B214" s="252"/>
      <c r="C214" s="251"/>
      <c r="D214" s="8"/>
    </row>
    <row r="215" spans="1:4" ht="12.75" x14ac:dyDescent="0.2">
      <c r="A215" s="252"/>
      <c r="B215" s="252"/>
      <c r="C215" s="251"/>
      <c r="D215" s="8"/>
    </row>
    <row r="216" spans="1:4" ht="12.75" x14ac:dyDescent="0.2">
      <c r="A216" s="252"/>
      <c r="B216" s="252"/>
      <c r="C216" s="251"/>
      <c r="D216" s="8"/>
    </row>
    <row r="217" spans="1:4" ht="12.75" x14ac:dyDescent="0.2">
      <c r="A217" s="252"/>
      <c r="B217" s="252"/>
      <c r="C217" s="251"/>
      <c r="D217" s="8"/>
    </row>
    <row r="218" spans="1:4" ht="12.75" x14ac:dyDescent="0.2">
      <c r="A218" s="252"/>
      <c r="B218" s="252"/>
      <c r="C218" s="251"/>
      <c r="D218" s="8"/>
    </row>
    <row r="219" spans="1:4" ht="12.75" x14ac:dyDescent="0.2">
      <c r="A219" s="252"/>
      <c r="B219" s="252"/>
      <c r="C219" s="251"/>
      <c r="D219" s="8"/>
    </row>
    <row r="220" spans="1:4" ht="12.75" x14ac:dyDescent="0.2">
      <c r="A220" s="252"/>
      <c r="B220" s="252"/>
      <c r="C220" s="251"/>
      <c r="D220" s="8"/>
    </row>
    <row r="221" spans="1:4" ht="12.75" x14ac:dyDescent="0.2">
      <c r="A221" s="252"/>
      <c r="B221" s="252"/>
      <c r="C221" s="251"/>
      <c r="D221" s="8"/>
    </row>
    <row r="222" spans="1:4" ht="12.75" x14ac:dyDescent="0.2">
      <c r="A222" s="252"/>
      <c r="B222" s="252"/>
      <c r="C222" s="251"/>
      <c r="D222" s="8"/>
    </row>
    <row r="223" spans="1:4" ht="12.75" x14ac:dyDescent="0.2">
      <c r="A223" s="252"/>
      <c r="B223" s="252"/>
      <c r="C223" s="251"/>
      <c r="D223" s="8"/>
    </row>
    <row r="224" spans="1:4" ht="12.75" x14ac:dyDescent="0.2">
      <c r="A224" s="252"/>
      <c r="B224" s="252"/>
      <c r="C224" s="251"/>
      <c r="D224" s="8"/>
    </row>
    <row r="225" spans="1:4" ht="12.75" x14ac:dyDescent="0.2">
      <c r="A225" s="252"/>
      <c r="B225" s="252"/>
      <c r="C225" s="251"/>
      <c r="D225" s="8"/>
    </row>
    <row r="226" spans="1:4" ht="12.75" x14ac:dyDescent="0.2">
      <c r="A226" s="252"/>
      <c r="B226" s="252"/>
      <c r="C226" s="251"/>
      <c r="D226" s="8"/>
    </row>
    <row r="227" spans="1:4" ht="12.75" x14ac:dyDescent="0.2">
      <c r="A227" s="252"/>
      <c r="B227" s="252"/>
      <c r="C227" s="251"/>
      <c r="D227" s="8"/>
    </row>
    <row r="228" spans="1:4" ht="12.75" x14ac:dyDescent="0.2">
      <c r="A228" s="252"/>
      <c r="B228" s="252"/>
      <c r="C228" s="251"/>
      <c r="D228" s="8"/>
    </row>
    <row r="229" spans="1:4" ht="12.75" x14ac:dyDescent="0.2">
      <c r="A229" s="252"/>
      <c r="B229" s="252"/>
      <c r="C229" s="251"/>
      <c r="D229" s="8"/>
    </row>
    <row r="230" spans="1:4" ht="12.75" x14ac:dyDescent="0.2">
      <c r="A230" s="252"/>
      <c r="B230" s="252"/>
      <c r="C230" s="251"/>
      <c r="D230" s="8"/>
    </row>
    <row r="231" spans="1:4" ht="12.75" x14ac:dyDescent="0.2">
      <c r="A231" s="252"/>
      <c r="B231" s="252"/>
      <c r="C231" s="251"/>
      <c r="D231" s="8"/>
    </row>
    <row r="232" spans="1:4" ht="12.75" x14ac:dyDescent="0.2">
      <c r="A232" s="252"/>
      <c r="B232" s="252"/>
      <c r="C232" s="251"/>
      <c r="D232" s="8"/>
    </row>
    <row r="233" spans="1:4" ht="12.75" x14ac:dyDescent="0.2">
      <c r="A233" s="252"/>
      <c r="B233" s="252"/>
      <c r="C233" s="251"/>
      <c r="D233" s="8"/>
    </row>
    <row r="234" spans="1:4" ht="12.75" x14ac:dyDescent="0.2">
      <c r="A234" s="252"/>
      <c r="B234" s="252"/>
      <c r="C234" s="251"/>
      <c r="D234" s="8"/>
    </row>
    <row r="235" spans="1:4" ht="12.75" x14ac:dyDescent="0.2">
      <c r="A235" s="252"/>
      <c r="B235" s="252"/>
      <c r="C235" s="251"/>
      <c r="D235" s="8"/>
    </row>
    <row r="236" spans="1:4" ht="12.75" x14ac:dyDescent="0.2">
      <c r="A236" s="252"/>
      <c r="B236" s="252"/>
      <c r="C236" s="251"/>
      <c r="D236" s="8"/>
    </row>
    <row r="237" spans="1:4" ht="12.75" x14ac:dyDescent="0.2">
      <c r="A237" s="252"/>
      <c r="B237" s="252"/>
      <c r="C237" s="251"/>
      <c r="D237" s="8"/>
    </row>
    <row r="238" spans="1:4" ht="12.75" x14ac:dyDescent="0.2">
      <c r="A238" s="252"/>
      <c r="B238" s="252"/>
      <c r="C238" s="251"/>
      <c r="D238" s="8"/>
    </row>
    <row r="239" spans="1:4" ht="12.75" x14ac:dyDescent="0.2">
      <c r="A239" s="252"/>
      <c r="B239" s="252"/>
      <c r="C239" s="251"/>
      <c r="D239" s="8"/>
    </row>
    <row r="240" spans="1:4" ht="12.75" x14ac:dyDescent="0.2">
      <c r="A240" s="252"/>
      <c r="B240" s="252"/>
      <c r="C240" s="251"/>
      <c r="D240" s="8"/>
    </row>
    <row r="241" spans="1:4" ht="12.75" x14ac:dyDescent="0.2">
      <c r="A241" s="252"/>
      <c r="B241" s="252"/>
      <c r="C241" s="251"/>
      <c r="D241" s="8"/>
    </row>
    <row r="242" spans="1:4" ht="12.75" x14ac:dyDescent="0.2">
      <c r="A242" s="252"/>
      <c r="B242" s="252"/>
      <c r="C242" s="251"/>
      <c r="D242" s="8"/>
    </row>
    <row r="243" spans="1:4" ht="12.75" x14ac:dyDescent="0.2">
      <c r="A243" s="252"/>
      <c r="B243" s="252"/>
      <c r="C243" s="251"/>
      <c r="D243" s="8"/>
    </row>
    <row r="244" spans="1:4" ht="12.75" x14ac:dyDescent="0.2">
      <c r="A244" s="252"/>
      <c r="B244" s="252"/>
      <c r="C244" s="251"/>
      <c r="D244" s="8"/>
    </row>
    <row r="245" spans="1:4" ht="12.75" x14ac:dyDescent="0.2">
      <c r="A245" s="252"/>
      <c r="B245" s="252"/>
      <c r="C245" s="251"/>
      <c r="D245" s="8"/>
    </row>
    <row r="246" spans="1:4" ht="12.75" x14ac:dyDescent="0.2">
      <c r="A246" s="252"/>
      <c r="B246" s="252"/>
      <c r="C246" s="251"/>
      <c r="D246" s="8"/>
    </row>
    <row r="247" spans="1:4" ht="12.75" x14ac:dyDescent="0.2">
      <c r="A247" s="252"/>
      <c r="B247" s="252"/>
      <c r="C247" s="251"/>
      <c r="D247" s="8"/>
    </row>
    <row r="248" spans="1:4" ht="12.75" x14ac:dyDescent="0.2">
      <c r="A248" s="252"/>
      <c r="B248" s="252"/>
      <c r="C248" s="251"/>
      <c r="D248" s="8"/>
    </row>
    <row r="249" spans="1:4" ht="12.75" x14ac:dyDescent="0.2">
      <c r="A249" s="252"/>
      <c r="B249" s="252"/>
      <c r="C249" s="251"/>
      <c r="D249" s="8"/>
    </row>
    <row r="250" spans="1:4" ht="12.75" x14ac:dyDescent="0.2">
      <c r="A250" s="252"/>
      <c r="B250" s="252"/>
      <c r="C250" s="251"/>
      <c r="D250" s="8"/>
    </row>
    <row r="251" spans="1:4" ht="12.75" x14ac:dyDescent="0.2">
      <c r="A251" s="252"/>
      <c r="B251" s="252"/>
      <c r="C251" s="251"/>
      <c r="D251" s="8"/>
    </row>
    <row r="252" spans="1:4" ht="12.75" x14ac:dyDescent="0.2">
      <c r="A252" s="252"/>
      <c r="B252" s="252"/>
      <c r="C252" s="251"/>
      <c r="D252" s="8"/>
    </row>
    <row r="253" spans="1:4" ht="12.75" x14ac:dyDescent="0.2">
      <c r="A253" s="252"/>
      <c r="B253" s="252"/>
      <c r="C253" s="251"/>
      <c r="D253" s="8"/>
    </row>
    <row r="254" spans="1:4" ht="12.75" x14ac:dyDescent="0.2">
      <c r="A254" s="252"/>
      <c r="B254" s="252"/>
      <c r="C254" s="251"/>
      <c r="D254" s="8"/>
    </row>
    <row r="255" spans="1:4" ht="12.75" x14ac:dyDescent="0.2">
      <c r="A255" s="252"/>
      <c r="B255" s="252"/>
      <c r="C255" s="251"/>
      <c r="D255" s="8"/>
    </row>
    <row r="256" spans="1:4" ht="12.75" x14ac:dyDescent="0.2">
      <c r="A256" s="252"/>
      <c r="B256" s="252"/>
      <c r="C256" s="251"/>
      <c r="D256" s="8"/>
    </row>
    <row r="257" spans="1:4" ht="12.75" x14ac:dyDescent="0.2">
      <c r="A257" s="252"/>
      <c r="B257" s="252"/>
      <c r="C257" s="251"/>
      <c r="D257" s="8"/>
    </row>
    <row r="258" spans="1:4" ht="12.75" x14ac:dyDescent="0.2">
      <c r="A258" s="252"/>
      <c r="B258" s="252"/>
      <c r="C258" s="251"/>
      <c r="D258" s="8"/>
    </row>
    <row r="259" spans="1:4" ht="12.75" x14ac:dyDescent="0.2">
      <c r="A259" s="252"/>
      <c r="B259" s="252"/>
      <c r="C259" s="251"/>
      <c r="D259" s="8"/>
    </row>
    <row r="260" spans="1:4" ht="12.75" x14ac:dyDescent="0.2">
      <c r="A260" s="252"/>
      <c r="B260" s="252"/>
      <c r="C260" s="251"/>
      <c r="D260" s="8"/>
    </row>
    <row r="261" spans="1:4" ht="12.75" x14ac:dyDescent="0.2">
      <c r="A261" s="252"/>
      <c r="B261" s="252"/>
      <c r="C261" s="251"/>
      <c r="D261" s="8"/>
    </row>
    <row r="262" spans="1:4" ht="12.75" x14ac:dyDescent="0.2">
      <c r="A262" s="252"/>
      <c r="B262" s="252"/>
      <c r="C262" s="251"/>
      <c r="D262" s="8"/>
    </row>
    <row r="263" spans="1:4" ht="12.75" x14ac:dyDescent="0.2">
      <c r="A263" s="252"/>
      <c r="B263" s="252"/>
      <c r="C263" s="251"/>
      <c r="D263" s="8"/>
    </row>
    <row r="264" spans="1:4" ht="12.75" x14ac:dyDescent="0.2">
      <c r="A264" s="252"/>
      <c r="B264" s="252"/>
      <c r="C264" s="251"/>
      <c r="D264" s="8"/>
    </row>
    <row r="265" spans="1:4" ht="12.75" x14ac:dyDescent="0.2">
      <c r="A265" s="252"/>
      <c r="B265" s="252"/>
      <c r="C265" s="251"/>
      <c r="D265" s="8"/>
    </row>
    <row r="266" spans="1:4" ht="12.75" x14ac:dyDescent="0.2">
      <c r="A266" s="252"/>
      <c r="B266" s="252"/>
      <c r="C266" s="251"/>
      <c r="D266" s="8"/>
    </row>
    <row r="267" spans="1:4" ht="12.75" x14ac:dyDescent="0.2">
      <c r="A267" s="252"/>
      <c r="B267" s="252"/>
      <c r="C267" s="251"/>
      <c r="D267" s="8"/>
    </row>
    <row r="268" spans="1:4" ht="12.75" x14ac:dyDescent="0.2">
      <c r="A268" s="252"/>
      <c r="B268" s="252"/>
      <c r="C268" s="251"/>
      <c r="D268" s="8"/>
    </row>
    <row r="269" spans="1:4" ht="12.75" x14ac:dyDescent="0.2">
      <c r="A269" s="252"/>
      <c r="B269" s="252"/>
      <c r="C269" s="251"/>
      <c r="D269" s="8"/>
    </row>
    <row r="270" spans="1:4" ht="12.75" x14ac:dyDescent="0.2">
      <c r="A270" s="252"/>
      <c r="B270" s="252"/>
      <c r="C270" s="251"/>
      <c r="D270" s="8"/>
    </row>
    <row r="271" spans="1:4" ht="12.75" x14ac:dyDescent="0.2">
      <c r="A271" s="252"/>
      <c r="B271" s="252"/>
      <c r="C271" s="251"/>
      <c r="D271" s="8"/>
    </row>
    <row r="272" spans="1:4" ht="12.75" x14ac:dyDescent="0.2">
      <c r="A272" s="252"/>
      <c r="B272" s="252"/>
      <c r="C272" s="251"/>
      <c r="D272" s="8"/>
    </row>
    <row r="273" spans="1:4" ht="12.75" x14ac:dyDescent="0.2">
      <c r="A273" s="252"/>
      <c r="B273" s="252"/>
      <c r="C273" s="251"/>
      <c r="D273" s="8"/>
    </row>
    <row r="274" spans="1:4" ht="12.75" x14ac:dyDescent="0.2">
      <c r="A274" s="252"/>
      <c r="B274" s="252"/>
      <c r="C274" s="251"/>
      <c r="D274" s="8"/>
    </row>
    <row r="275" spans="1:4" ht="12.75" x14ac:dyDescent="0.2">
      <c r="A275" s="252"/>
      <c r="B275" s="252"/>
      <c r="C275" s="251"/>
      <c r="D275" s="8"/>
    </row>
    <row r="276" spans="1:4" ht="12.75" x14ac:dyDescent="0.2">
      <c r="A276" s="252"/>
      <c r="B276" s="252"/>
      <c r="C276" s="251"/>
      <c r="D276" s="8"/>
    </row>
    <row r="277" spans="1:4" ht="12.75" x14ac:dyDescent="0.2">
      <c r="A277" s="252"/>
      <c r="B277" s="252"/>
      <c r="C277" s="251"/>
      <c r="D277" s="8"/>
    </row>
    <row r="278" spans="1:4" ht="12.75" x14ac:dyDescent="0.2">
      <c r="A278" s="252"/>
      <c r="B278" s="252"/>
      <c r="C278" s="251"/>
      <c r="D278" s="8"/>
    </row>
    <row r="279" spans="1:4" ht="12.75" x14ac:dyDescent="0.2">
      <c r="A279" s="252"/>
      <c r="B279" s="252"/>
      <c r="C279" s="251"/>
      <c r="D279" s="8"/>
    </row>
    <row r="280" spans="1:4" ht="12.75" x14ac:dyDescent="0.2">
      <c r="A280" s="252"/>
      <c r="B280" s="252"/>
      <c r="C280" s="251"/>
      <c r="D280" s="8"/>
    </row>
    <row r="281" spans="1:4" ht="12.75" x14ac:dyDescent="0.2">
      <c r="A281" s="252"/>
      <c r="B281" s="252"/>
      <c r="C281" s="251"/>
      <c r="D281" s="8"/>
    </row>
    <row r="282" spans="1:4" ht="12.75" x14ac:dyDescent="0.2">
      <c r="A282" s="252"/>
      <c r="B282" s="252"/>
      <c r="C282" s="251"/>
      <c r="D282" s="8"/>
    </row>
    <row r="283" spans="1:4" ht="12.75" x14ac:dyDescent="0.2">
      <c r="A283" s="252"/>
      <c r="B283" s="252"/>
      <c r="C283" s="251"/>
      <c r="D283" s="8"/>
    </row>
    <row r="284" spans="1:4" ht="12.75" x14ac:dyDescent="0.2">
      <c r="A284" s="252"/>
      <c r="B284" s="252"/>
      <c r="C284" s="251"/>
      <c r="D284" s="8"/>
    </row>
    <row r="285" spans="1:4" ht="12.75" x14ac:dyDescent="0.2">
      <c r="A285" s="252"/>
      <c r="B285" s="252"/>
      <c r="C285" s="251"/>
      <c r="D285" s="8"/>
    </row>
    <row r="286" spans="1:4" ht="12.75" x14ac:dyDescent="0.2">
      <c r="A286" s="252"/>
      <c r="B286" s="252"/>
      <c r="C286" s="251"/>
      <c r="D286" s="8"/>
    </row>
    <row r="287" spans="1:4" ht="12.75" x14ac:dyDescent="0.2">
      <c r="A287" s="252"/>
      <c r="B287" s="252"/>
      <c r="C287" s="251"/>
      <c r="D287" s="8"/>
    </row>
    <row r="288" spans="1:4" ht="12.75" x14ac:dyDescent="0.2">
      <c r="A288" s="252"/>
      <c r="B288" s="252"/>
      <c r="C288" s="251"/>
      <c r="D288" s="8"/>
    </row>
    <row r="289" spans="1:4" ht="12.75" x14ac:dyDescent="0.2">
      <c r="A289" s="252"/>
      <c r="B289" s="252"/>
      <c r="C289" s="251"/>
      <c r="D289" s="8"/>
    </row>
    <row r="290" spans="1:4" ht="12.75" x14ac:dyDescent="0.2">
      <c r="A290" s="252"/>
      <c r="B290" s="252"/>
      <c r="C290" s="251"/>
      <c r="D290" s="8"/>
    </row>
    <row r="291" spans="1:4" ht="12.75" x14ac:dyDescent="0.2">
      <c r="A291" s="252"/>
      <c r="B291" s="252"/>
      <c r="C291" s="251"/>
      <c r="D291" s="8"/>
    </row>
    <row r="292" spans="1:4" ht="12.75" x14ac:dyDescent="0.2">
      <c r="A292" s="252"/>
      <c r="B292" s="252"/>
      <c r="C292" s="251"/>
      <c r="D292" s="8"/>
    </row>
    <row r="293" spans="1:4" ht="12.75" x14ac:dyDescent="0.2">
      <c r="A293" s="252"/>
      <c r="B293" s="252"/>
      <c r="C293" s="251"/>
      <c r="D293" s="8"/>
    </row>
    <row r="294" spans="1:4" ht="12.75" x14ac:dyDescent="0.2">
      <c r="A294" s="252"/>
      <c r="B294" s="252"/>
      <c r="C294" s="251"/>
      <c r="D294" s="8"/>
    </row>
    <row r="295" spans="1:4" ht="12.75" x14ac:dyDescent="0.2">
      <c r="A295" s="252"/>
      <c r="B295" s="252"/>
      <c r="C295" s="251"/>
      <c r="D295" s="8"/>
    </row>
    <row r="296" spans="1:4" ht="12.75" x14ac:dyDescent="0.2">
      <c r="A296" s="252"/>
      <c r="B296" s="252"/>
      <c r="C296" s="251"/>
      <c r="D296" s="8"/>
    </row>
    <row r="297" spans="1:4" ht="12.75" x14ac:dyDescent="0.2">
      <c r="A297" s="252"/>
      <c r="B297" s="252"/>
      <c r="C297" s="251"/>
      <c r="D297" s="8"/>
    </row>
    <row r="298" spans="1:4" ht="12.75" x14ac:dyDescent="0.2">
      <c r="A298" s="252"/>
      <c r="B298" s="252"/>
      <c r="C298" s="251"/>
      <c r="D298" s="8"/>
    </row>
    <row r="299" spans="1:4" ht="12.75" x14ac:dyDescent="0.2">
      <c r="A299" s="252"/>
      <c r="B299" s="252"/>
      <c r="C299" s="251"/>
      <c r="D299" s="8"/>
    </row>
    <row r="300" spans="1:4" ht="12.75" x14ac:dyDescent="0.2">
      <c r="A300" s="252"/>
      <c r="B300" s="252"/>
      <c r="C300" s="251"/>
      <c r="D300" s="8"/>
    </row>
    <row r="301" spans="1:4" ht="12.75" x14ac:dyDescent="0.2">
      <c r="A301" s="252"/>
      <c r="B301" s="252"/>
      <c r="C301" s="251"/>
      <c r="D301" s="8"/>
    </row>
    <row r="302" spans="1:4" ht="12.75" x14ac:dyDescent="0.2">
      <c r="A302" s="252"/>
      <c r="B302" s="252"/>
      <c r="C302" s="251"/>
      <c r="D302" s="8"/>
    </row>
    <row r="303" spans="1:4" ht="12.75" x14ac:dyDescent="0.2">
      <c r="A303" s="252"/>
      <c r="B303" s="252"/>
      <c r="C303" s="251"/>
      <c r="D303" s="8"/>
    </row>
    <row r="304" spans="1:4" ht="12.75" x14ac:dyDescent="0.2">
      <c r="A304" s="252"/>
      <c r="B304" s="252"/>
      <c r="C304" s="251"/>
      <c r="D304" s="8"/>
    </row>
    <row r="305" spans="1:4" ht="12.75" x14ac:dyDescent="0.2">
      <c r="A305" s="252"/>
      <c r="B305" s="252"/>
      <c r="C305" s="251"/>
      <c r="D305" s="8"/>
    </row>
    <row r="306" spans="1:4" ht="12.75" x14ac:dyDescent="0.2">
      <c r="A306" s="252"/>
      <c r="B306" s="252"/>
      <c r="C306" s="251"/>
      <c r="D306" s="8"/>
    </row>
    <row r="307" spans="1:4" ht="12.75" x14ac:dyDescent="0.2">
      <c r="A307" s="252"/>
      <c r="B307" s="252"/>
      <c r="C307" s="251"/>
      <c r="D307" s="8"/>
    </row>
    <row r="308" spans="1:4" ht="12.75" x14ac:dyDescent="0.2">
      <c r="A308" s="252"/>
      <c r="B308" s="252"/>
      <c r="C308" s="251"/>
      <c r="D308" s="8"/>
    </row>
    <row r="309" spans="1:4" ht="12.75" x14ac:dyDescent="0.2">
      <c r="A309" s="252"/>
      <c r="B309" s="252"/>
      <c r="C309" s="251"/>
      <c r="D309" s="8"/>
    </row>
    <row r="310" spans="1:4" ht="12.75" x14ac:dyDescent="0.2">
      <c r="A310" s="252"/>
      <c r="B310" s="252"/>
      <c r="C310" s="251"/>
      <c r="D310" s="8"/>
    </row>
    <row r="311" spans="1:4" ht="12.75" x14ac:dyDescent="0.2">
      <c r="A311" s="252"/>
      <c r="B311" s="252"/>
      <c r="C311" s="251"/>
      <c r="D311" s="8"/>
    </row>
    <row r="312" spans="1:4" ht="12.75" x14ac:dyDescent="0.2">
      <c r="A312" s="252"/>
      <c r="B312" s="252"/>
      <c r="C312" s="251"/>
      <c r="D312" s="8"/>
    </row>
    <row r="313" spans="1:4" ht="12.75" x14ac:dyDescent="0.2">
      <c r="A313" s="252"/>
      <c r="B313" s="252"/>
      <c r="C313" s="251"/>
      <c r="D313" s="8"/>
    </row>
    <row r="314" spans="1:4" ht="12.75" x14ac:dyDescent="0.2">
      <c r="A314" s="252"/>
      <c r="B314" s="252"/>
      <c r="C314" s="251"/>
      <c r="D314" s="8"/>
    </row>
    <row r="315" spans="1:4" ht="12.75" x14ac:dyDescent="0.2">
      <c r="A315" s="252"/>
      <c r="B315" s="252"/>
      <c r="C315" s="251"/>
      <c r="D315" s="8"/>
    </row>
    <row r="316" spans="1:4" ht="12.75" x14ac:dyDescent="0.2">
      <c r="A316" s="252"/>
      <c r="B316" s="252"/>
      <c r="C316" s="251"/>
      <c r="D316" s="8"/>
    </row>
    <row r="317" spans="1:4" ht="12.75" x14ac:dyDescent="0.2">
      <c r="A317" s="252"/>
      <c r="B317" s="252"/>
      <c r="C317" s="251"/>
      <c r="D317" s="8"/>
    </row>
    <row r="318" spans="1:4" ht="12.75" x14ac:dyDescent="0.2">
      <c r="A318" s="252"/>
      <c r="B318" s="252"/>
      <c r="C318" s="251"/>
      <c r="D318" s="8"/>
    </row>
    <row r="319" spans="1:4" ht="12.75" x14ac:dyDescent="0.2">
      <c r="A319" s="252"/>
      <c r="B319" s="252"/>
      <c r="C319" s="251"/>
      <c r="D319" s="8"/>
    </row>
    <row r="320" spans="1:4" ht="12.75" x14ac:dyDescent="0.2">
      <c r="A320" s="252"/>
      <c r="B320" s="252"/>
      <c r="C320" s="251"/>
      <c r="D320" s="8"/>
    </row>
    <row r="321" spans="1:4" ht="12.75" x14ac:dyDescent="0.2">
      <c r="A321" s="252"/>
      <c r="B321" s="252"/>
      <c r="C321" s="251"/>
      <c r="D321" s="8"/>
    </row>
    <row r="322" spans="1:4" ht="12.75" x14ac:dyDescent="0.2">
      <c r="A322" s="252"/>
      <c r="B322" s="252"/>
      <c r="C322" s="251"/>
      <c r="D322" s="8"/>
    </row>
    <row r="323" spans="1:4" ht="12.75" x14ac:dyDescent="0.2">
      <c r="A323" s="252"/>
      <c r="B323" s="252"/>
      <c r="C323" s="251"/>
      <c r="D323" s="8"/>
    </row>
    <row r="324" spans="1:4" ht="12.75" x14ac:dyDescent="0.2">
      <c r="A324" s="252"/>
      <c r="B324" s="252"/>
      <c r="C324" s="251"/>
      <c r="D324" s="8"/>
    </row>
    <row r="325" spans="1:4" ht="12.75" x14ac:dyDescent="0.2">
      <c r="A325" s="252"/>
      <c r="B325" s="252"/>
      <c r="C325" s="251"/>
      <c r="D325" s="8"/>
    </row>
    <row r="326" spans="1:4" ht="12.75" x14ac:dyDescent="0.2">
      <c r="A326" s="252"/>
      <c r="B326" s="252"/>
      <c r="C326" s="251"/>
      <c r="D326" s="8"/>
    </row>
    <row r="327" spans="1:4" ht="12.75" x14ac:dyDescent="0.2">
      <c r="A327" s="252"/>
      <c r="B327" s="252"/>
      <c r="C327" s="251"/>
      <c r="D327" s="8"/>
    </row>
    <row r="328" spans="1:4" ht="12.75" x14ac:dyDescent="0.2">
      <c r="A328" s="252"/>
      <c r="B328" s="252"/>
      <c r="C328" s="251"/>
      <c r="D328" s="8"/>
    </row>
    <row r="329" spans="1:4" ht="12.75" x14ac:dyDescent="0.2">
      <c r="A329" s="252"/>
      <c r="B329" s="252"/>
      <c r="C329" s="251"/>
      <c r="D329" s="8"/>
    </row>
    <row r="330" spans="1:4" ht="12.75" x14ac:dyDescent="0.2">
      <c r="A330" s="252"/>
      <c r="B330" s="252"/>
      <c r="C330" s="251"/>
      <c r="D330" s="8"/>
    </row>
    <row r="331" spans="1:4" ht="12.75" x14ac:dyDescent="0.2">
      <c r="A331" s="252"/>
      <c r="B331" s="252"/>
      <c r="C331" s="251"/>
      <c r="D331" s="8"/>
    </row>
    <row r="332" spans="1:4" ht="12.75" x14ac:dyDescent="0.2">
      <c r="A332" s="252"/>
      <c r="B332" s="252"/>
      <c r="C332" s="251"/>
      <c r="D332" s="8"/>
    </row>
    <row r="333" spans="1:4" ht="12.75" x14ac:dyDescent="0.2">
      <c r="A333" s="252"/>
      <c r="B333" s="252"/>
      <c r="C333" s="251"/>
      <c r="D333" s="8"/>
    </row>
    <row r="334" spans="1:4" ht="12.75" x14ac:dyDescent="0.2">
      <c r="A334" s="252"/>
      <c r="B334" s="252"/>
      <c r="C334" s="251"/>
      <c r="D334" s="8"/>
    </row>
    <row r="335" spans="1:4" ht="12.75" x14ac:dyDescent="0.2">
      <c r="A335" s="252"/>
      <c r="B335" s="252"/>
      <c r="C335" s="251"/>
      <c r="D335" s="8"/>
    </row>
    <row r="336" spans="1:4" ht="12.75" x14ac:dyDescent="0.2">
      <c r="A336" s="252"/>
      <c r="B336" s="252"/>
      <c r="C336" s="251"/>
      <c r="D336" s="8"/>
    </row>
    <row r="337" spans="1:4" ht="12.75" x14ac:dyDescent="0.2">
      <c r="A337" s="252"/>
      <c r="B337" s="252"/>
      <c r="C337" s="251"/>
      <c r="D337" s="8"/>
    </row>
    <row r="338" spans="1:4" ht="12.75" x14ac:dyDescent="0.2">
      <c r="A338" s="252"/>
      <c r="B338" s="252"/>
      <c r="C338" s="251"/>
      <c r="D338" s="8"/>
    </row>
    <row r="339" spans="1:4" ht="12.75" x14ac:dyDescent="0.2">
      <c r="A339" s="252"/>
      <c r="B339" s="252"/>
      <c r="C339" s="251"/>
      <c r="D339" s="8"/>
    </row>
    <row r="340" spans="1:4" ht="12.75" x14ac:dyDescent="0.2">
      <c r="A340" s="252"/>
      <c r="B340" s="252"/>
      <c r="C340" s="251"/>
      <c r="D340" s="8"/>
    </row>
    <row r="341" spans="1:4" ht="12.75" x14ac:dyDescent="0.2">
      <c r="A341" s="252"/>
      <c r="B341" s="252"/>
      <c r="C341" s="251"/>
      <c r="D341" s="8"/>
    </row>
    <row r="342" spans="1:4" ht="12.75" x14ac:dyDescent="0.2">
      <c r="A342" s="252"/>
      <c r="B342" s="252"/>
      <c r="C342" s="251"/>
      <c r="D342" s="8"/>
    </row>
    <row r="343" spans="1:4" ht="12.75" x14ac:dyDescent="0.2">
      <c r="A343" s="252"/>
      <c r="B343" s="252"/>
      <c r="C343" s="251"/>
      <c r="D343" s="8"/>
    </row>
    <row r="344" spans="1:4" ht="12.75" x14ac:dyDescent="0.2">
      <c r="A344" s="252"/>
      <c r="B344" s="252"/>
      <c r="C344" s="251"/>
      <c r="D344" s="8"/>
    </row>
    <row r="345" spans="1:4" ht="12.75" x14ac:dyDescent="0.2">
      <c r="A345" s="252"/>
      <c r="B345" s="252"/>
      <c r="C345" s="251"/>
      <c r="D345" s="8"/>
    </row>
    <row r="346" spans="1:4" ht="12.75" x14ac:dyDescent="0.2">
      <c r="A346" s="252"/>
      <c r="B346" s="252"/>
      <c r="C346" s="251"/>
      <c r="D346" s="8"/>
    </row>
    <row r="347" spans="1:4" ht="12.75" x14ac:dyDescent="0.2">
      <c r="A347" s="252"/>
      <c r="B347" s="252"/>
      <c r="C347" s="251"/>
      <c r="D347" s="8"/>
    </row>
    <row r="348" spans="1:4" ht="12.75" x14ac:dyDescent="0.2">
      <c r="A348" s="252"/>
      <c r="B348" s="252"/>
      <c r="C348" s="251"/>
      <c r="D348" s="8"/>
    </row>
    <row r="349" spans="1:4" ht="12.75" x14ac:dyDescent="0.2">
      <c r="A349" s="252"/>
      <c r="B349" s="252"/>
      <c r="C349" s="251"/>
      <c r="D349" s="8"/>
    </row>
    <row r="350" spans="1:4" ht="12.75" x14ac:dyDescent="0.2">
      <c r="A350" s="252"/>
      <c r="B350" s="252"/>
      <c r="C350" s="251"/>
      <c r="D350" s="8"/>
    </row>
    <row r="351" spans="1:4" ht="12.75" x14ac:dyDescent="0.2">
      <c r="A351" s="252"/>
      <c r="B351" s="252"/>
      <c r="C351" s="251"/>
      <c r="D351" s="8"/>
    </row>
    <row r="352" spans="1:4" ht="12.75" x14ac:dyDescent="0.2">
      <c r="A352" s="252"/>
      <c r="B352" s="252"/>
      <c r="C352" s="251"/>
      <c r="D352" s="8"/>
    </row>
    <row r="353" spans="1:4" ht="12.75" x14ac:dyDescent="0.2">
      <c r="A353" s="252"/>
      <c r="B353" s="252"/>
      <c r="C353" s="251"/>
      <c r="D353" s="8"/>
    </row>
    <row r="354" spans="1:4" ht="12.75" x14ac:dyDescent="0.2">
      <c r="A354" s="252"/>
      <c r="B354" s="252"/>
      <c r="C354" s="251"/>
      <c r="D354" s="8"/>
    </row>
    <row r="355" spans="1:4" ht="12.75" x14ac:dyDescent="0.2">
      <c r="A355" s="252"/>
      <c r="B355" s="252"/>
      <c r="C355" s="251"/>
      <c r="D355" s="8"/>
    </row>
    <row r="356" spans="1:4" ht="12.75" x14ac:dyDescent="0.2">
      <c r="A356" s="252"/>
      <c r="B356" s="252"/>
      <c r="C356" s="251"/>
      <c r="D356" s="8"/>
    </row>
    <row r="357" spans="1:4" ht="12.75" x14ac:dyDescent="0.2">
      <c r="A357" s="252"/>
      <c r="B357" s="252"/>
      <c r="C357" s="251"/>
      <c r="D357" s="8"/>
    </row>
    <row r="358" spans="1:4" ht="12.75" x14ac:dyDescent="0.2">
      <c r="A358" s="252"/>
      <c r="B358" s="252"/>
      <c r="C358" s="251"/>
      <c r="D358" s="8"/>
    </row>
    <row r="359" spans="1:4" ht="12.75" x14ac:dyDescent="0.2">
      <c r="A359" s="252"/>
      <c r="B359" s="252"/>
      <c r="C359" s="251"/>
      <c r="D359" s="8"/>
    </row>
    <row r="360" spans="1:4" ht="12.75" x14ac:dyDescent="0.2">
      <c r="A360" s="252"/>
      <c r="B360" s="252"/>
      <c r="C360" s="251"/>
      <c r="D360" s="8"/>
    </row>
    <row r="361" spans="1:4" ht="12.75" x14ac:dyDescent="0.2">
      <c r="A361" s="252"/>
      <c r="B361" s="252"/>
      <c r="C361" s="251"/>
      <c r="D361" s="8"/>
    </row>
    <row r="362" spans="1:4" ht="12.75" x14ac:dyDescent="0.2">
      <c r="A362" s="252"/>
      <c r="B362" s="252"/>
      <c r="C362" s="251"/>
      <c r="D362" s="8"/>
    </row>
    <row r="363" spans="1:4" ht="12.75" x14ac:dyDescent="0.2">
      <c r="A363" s="252"/>
      <c r="B363" s="252"/>
      <c r="C363" s="251"/>
      <c r="D363" s="8"/>
    </row>
    <row r="364" spans="1:4" ht="12.75" x14ac:dyDescent="0.2">
      <c r="A364" s="252"/>
      <c r="B364" s="252"/>
      <c r="C364" s="251"/>
      <c r="D364" s="8"/>
    </row>
    <row r="365" spans="1:4" ht="12.75" x14ac:dyDescent="0.2">
      <c r="A365" s="252"/>
      <c r="B365" s="252"/>
      <c r="C365" s="251"/>
      <c r="D365" s="8"/>
    </row>
    <row r="366" spans="1:4" ht="12.75" x14ac:dyDescent="0.2">
      <c r="A366" s="252"/>
      <c r="B366" s="252"/>
      <c r="C366" s="251"/>
      <c r="D366" s="8"/>
    </row>
    <row r="367" spans="1:4" ht="12.75" x14ac:dyDescent="0.2">
      <c r="A367" s="252"/>
      <c r="B367" s="252"/>
      <c r="C367" s="251"/>
      <c r="D367" s="8"/>
    </row>
    <row r="368" spans="1:4" ht="12.75" x14ac:dyDescent="0.2">
      <c r="A368" s="252"/>
      <c r="B368" s="252"/>
      <c r="C368" s="251"/>
      <c r="D368" s="8"/>
    </row>
    <row r="369" spans="1:4" ht="12.75" x14ac:dyDescent="0.2">
      <c r="A369" s="252"/>
      <c r="B369" s="252"/>
      <c r="C369" s="251"/>
      <c r="D369" s="8"/>
    </row>
    <row r="370" spans="1:4" ht="12.75" x14ac:dyDescent="0.2">
      <c r="A370" s="252"/>
      <c r="B370" s="252"/>
      <c r="C370" s="251"/>
      <c r="D370" s="8"/>
    </row>
    <row r="371" spans="1:4" ht="12.75" x14ac:dyDescent="0.2">
      <c r="A371" s="252"/>
      <c r="B371" s="252"/>
      <c r="C371" s="251"/>
      <c r="D371" s="8"/>
    </row>
    <row r="372" spans="1:4" ht="12.75" x14ac:dyDescent="0.2">
      <c r="A372" s="252"/>
      <c r="B372" s="252"/>
      <c r="C372" s="251"/>
      <c r="D372" s="8"/>
    </row>
    <row r="373" spans="1:4" ht="12.75" x14ac:dyDescent="0.2">
      <c r="A373" s="252"/>
      <c r="B373" s="252"/>
      <c r="C373" s="251"/>
      <c r="D373" s="8"/>
    </row>
    <row r="374" spans="1:4" ht="12.75" x14ac:dyDescent="0.2">
      <c r="A374" s="252"/>
      <c r="B374" s="252"/>
      <c r="C374" s="251"/>
      <c r="D374" s="8"/>
    </row>
    <row r="375" spans="1:4" ht="12.75" x14ac:dyDescent="0.2">
      <c r="A375" s="252"/>
      <c r="B375" s="252"/>
      <c r="C375" s="251"/>
      <c r="D375" s="8"/>
    </row>
    <row r="376" spans="1:4" ht="12.75" x14ac:dyDescent="0.2">
      <c r="A376" s="252"/>
      <c r="B376" s="252"/>
      <c r="C376" s="251"/>
      <c r="D376" s="8"/>
    </row>
    <row r="377" spans="1:4" ht="12.75" x14ac:dyDescent="0.2">
      <c r="A377" s="252"/>
      <c r="B377" s="252"/>
      <c r="C377" s="251"/>
      <c r="D377" s="8"/>
    </row>
    <row r="378" spans="1:4" ht="12.75" x14ac:dyDescent="0.2">
      <c r="A378" s="252"/>
      <c r="B378" s="252"/>
      <c r="C378" s="251"/>
      <c r="D378" s="8"/>
    </row>
    <row r="379" spans="1:4" ht="12.75" x14ac:dyDescent="0.2">
      <c r="A379" s="252"/>
      <c r="B379" s="252"/>
      <c r="C379" s="251"/>
      <c r="D379" s="8"/>
    </row>
    <row r="380" spans="1:4" ht="12.75" x14ac:dyDescent="0.2">
      <c r="A380" s="252"/>
      <c r="B380" s="252"/>
      <c r="C380" s="251"/>
      <c r="D380" s="8"/>
    </row>
    <row r="381" spans="1:4" ht="12.75" x14ac:dyDescent="0.2">
      <c r="A381" s="252"/>
      <c r="B381" s="252"/>
      <c r="C381" s="251"/>
      <c r="D381" s="8"/>
    </row>
    <row r="382" spans="1:4" ht="12.75" x14ac:dyDescent="0.2">
      <c r="A382" s="252"/>
      <c r="B382" s="252"/>
      <c r="C382" s="251"/>
      <c r="D382" s="8"/>
    </row>
    <row r="383" spans="1:4" ht="12.75" x14ac:dyDescent="0.2">
      <c r="A383" s="252"/>
      <c r="B383" s="252"/>
      <c r="C383" s="251"/>
      <c r="D383" s="8"/>
    </row>
    <row r="384" spans="1:4" ht="12.75" x14ac:dyDescent="0.2">
      <c r="A384" s="252"/>
      <c r="B384" s="252"/>
      <c r="C384" s="251"/>
      <c r="D384" s="8"/>
    </row>
    <row r="385" spans="1:4" ht="12.75" x14ac:dyDescent="0.2">
      <c r="A385" s="252"/>
      <c r="B385" s="252"/>
      <c r="C385" s="251"/>
      <c r="D385" s="8"/>
    </row>
    <row r="386" spans="1:4" ht="12.75" x14ac:dyDescent="0.2">
      <c r="A386" s="252"/>
      <c r="B386" s="252"/>
      <c r="C386" s="251"/>
      <c r="D386" s="8"/>
    </row>
    <row r="387" spans="1:4" ht="12.75" x14ac:dyDescent="0.2">
      <c r="A387" s="252"/>
      <c r="B387" s="252"/>
      <c r="C387" s="251"/>
      <c r="D387" s="8"/>
    </row>
    <row r="388" spans="1:4" ht="12.75" x14ac:dyDescent="0.2">
      <c r="A388" s="252"/>
      <c r="B388" s="252"/>
      <c r="C388" s="251"/>
      <c r="D388" s="8"/>
    </row>
    <row r="389" spans="1:4" ht="12.75" x14ac:dyDescent="0.2">
      <c r="A389" s="252"/>
      <c r="B389" s="252"/>
      <c r="C389" s="251"/>
      <c r="D389" s="8"/>
    </row>
    <row r="390" spans="1:4" ht="12.75" x14ac:dyDescent="0.2">
      <c r="A390" s="252"/>
      <c r="B390" s="252"/>
      <c r="C390" s="251"/>
      <c r="D390" s="8"/>
    </row>
    <row r="391" spans="1:4" ht="12.75" x14ac:dyDescent="0.2">
      <c r="A391" s="252"/>
      <c r="B391" s="252"/>
      <c r="C391" s="251"/>
      <c r="D391" s="8"/>
    </row>
    <row r="392" spans="1:4" ht="12.75" x14ac:dyDescent="0.2">
      <c r="A392" s="252"/>
      <c r="B392" s="252"/>
      <c r="C392" s="251"/>
      <c r="D392" s="8"/>
    </row>
    <row r="393" spans="1:4" ht="12.75" x14ac:dyDescent="0.2">
      <c r="A393" s="252"/>
      <c r="B393" s="252"/>
      <c r="C393" s="251"/>
      <c r="D393" s="8"/>
    </row>
    <row r="394" spans="1:4" ht="12.75" x14ac:dyDescent="0.2">
      <c r="A394" s="252"/>
      <c r="B394" s="252"/>
      <c r="C394" s="251"/>
      <c r="D394" s="8"/>
    </row>
    <row r="395" spans="1:4" ht="12.75" x14ac:dyDescent="0.2">
      <c r="A395" s="252"/>
      <c r="B395" s="252"/>
      <c r="C395" s="251"/>
      <c r="D395" s="8"/>
    </row>
    <row r="396" spans="1:4" ht="12.75" x14ac:dyDescent="0.2">
      <c r="A396" s="252"/>
      <c r="B396" s="252"/>
      <c r="C396" s="251"/>
      <c r="D396" s="8"/>
    </row>
    <row r="397" spans="1:4" ht="12.75" x14ac:dyDescent="0.2">
      <c r="A397" s="252"/>
      <c r="B397" s="252"/>
      <c r="C397" s="251"/>
      <c r="D397" s="8"/>
    </row>
    <row r="398" spans="1:4" ht="12.75" x14ac:dyDescent="0.2">
      <c r="A398" s="252"/>
      <c r="B398" s="252"/>
      <c r="C398" s="251"/>
      <c r="D398" s="8"/>
    </row>
    <row r="399" spans="1:4" ht="12.75" x14ac:dyDescent="0.2">
      <c r="A399" s="252"/>
      <c r="B399" s="252"/>
      <c r="C399" s="251"/>
      <c r="D399" s="8"/>
    </row>
    <row r="400" spans="1:4" ht="12.75" x14ac:dyDescent="0.2">
      <c r="A400" s="252"/>
      <c r="B400" s="252"/>
      <c r="C400" s="251"/>
      <c r="D400" s="8"/>
    </row>
    <row r="401" spans="1:4" ht="12.75" x14ac:dyDescent="0.2">
      <c r="A401" s="252"/>
      <c r="B401" s="252"/>
      <c r="C401" s="251"/>
      <c r="D401" s="8"/>
    </row>
    <row r="402" spans="1:4" ht="12.75" x14ac:dyDescent="0.2">
      <c r="A402" s="252"/>
      <c r="B402" s="252"/>
      <c r="C402" s="251"/>
      <c r="D402" s="8"/>
    </row>
    <row r="403" spans="1:4" ht="12.75" x14ac:dyDescent="0.2">
      <c r="A403" s="252"/>
      <c r="B403" s="252"/>
      <c r="C403" s="251"/>
      <c r="D403" s="8"/>
    </row>
    <row r="404" spans="1:4" ht="12.75" x14ac:dyDescent="0.2">
      <c r="A404" s="252"/>
      <c r="B404" s="252"/>
      <c r="C404" s="251"/>
      <c r="D404" s="8"/>
    </row>
    <row r="405" spans="1:4" ht="12.75" x14ac:dyDescent="0.2">
      <c r="A405" s="252"/>
      <c r="B405" s="252"/>
      <c r="C405" s="251"/>
      <c r="D405" s="8"/>
    </row>
    <row r="406" spans="1:4" ht="12.75" x14ac:dyDescent="0.2">
      <c r="A406" s="252"/>
      <c r="B406" s="252"/>
      <c r="C406" s="251"/>
      <c r="D406" s="8"/>
    </row>
    <row r="407" spans="1:4" ht="12.75" x14ac:dyDescent="0.2">
      <c r="A407" s="252"/>
      <c r="B407" s="252"/>
      <c r="C407" s="251"/>
      <c r="D407" s="8"/>
    </row>
    <row r="408" spans="1:4" ht="12.75" x14ac:dyDescent="0.2">
      <c r="A408" s="252"/>
      <c r="B408" s="252"/>
      <c r="C408" s="251"/>
      <c r="D408" s="8"/>
    </row>
    <row r="409" spans="1:4" ht="12.75" x14ac:dyDescent="0.2">
      <c r="A409" s="252"/>
      <c r="B409" s="252"/>
      <c r="C409" s="251"/>
      <c r="D409" s="8"/>
    </row>
    <row r="410" spans="1:4" ht="12.75" x14ac:dyDescent="0.2">
      <c r="A410" s="252"/>
      <c r="B410" s="252"/>
      <c r="C410" s="251"/>
      <c r="D410" s="8"/>
    </row>
    <row r="411" spans="1:4" ht="12.75" x14ac:dyDescent="0.2">
      <c r="A411" s="252"/>
      <c r="B411" s="252"/>
      <c r="C411" s="251"/>
      <c r="D411" s="8"/>
    </row>
    <row r="412" spans="1:4" ht="12.75" x14ac:dyDescent="0.2">
      <c r="A412" s="252"/>
      <c r="B412" s="252"/>
      <c r="C412" s="251"/>
      <c r="D412" s="8"/>
    </row>
    <row r="413" spans="1:4" ht="12.75" x14ac:dyDescent="0.2">
      <c r="A413" s="252"/>
      <c r="B413" s="252"/>
      <c r="C413" s="251"/>
      <c r="D413" s="8"/>
    </row>
    <row r="414" spans="1:4" ht="12.75" x14ac:dyDescent="0.2">
      <c r="A414" s="252"/>
      <c r="B414" s="252"/>
      <c r="C414" s="251"/>
      <c r="D414" s="8"/>
    </row>
    <row r="415" spans="1:4" ht="12.75" x14ac:dyDescent="0.2">
      <c r="A415" s="252"/>
      <c r="B415" s="252"/>
      <c r="C415" s="251"/>
      <c r="D415" s="8"/>
    </row>
    <row r="416" spans="1:4" ht="12.75" x14ac:dyDescent="0.2">
      <c r="A416" s="252"/>
      <c r="B416" s="252"/>
      <c r="C416" s="251"/>
      <c r="D416" s="8"/>
    </row>
    <row r="417" spans="1:4" ht="12.75" x14ac:dyDescent="0.2">
      <c r="A417" s="252"/>
      <c r="B417" s="252"/>
      <c r="C417" s="251"/>
      <c r="D417" s="8"/>
    </row>
    <row r="418" spans="1:4" ht="12.75" x14ac:dyDescent="0.2">
      <c r="A418" s="252"/>
      <c r="B418" s="252"/>
      <c r="C418" s="251"/>
      <c r="D418" s="8"/>
    </row>
    <row r="419" spans="1:4" ht="12.75" x14ac:dyDescent="0.2">
      <c r="A419" s="252"/>
      <c r="B419" s="252"/>
      <c r="C419" s="251"/>
      <c r="D419" s="8"/>
    </row>
    <row r="420" spans="1:4" ht="12.75" x14ac:dyDescent="0.2">
      <c r="A420" s="252"/>
      <c r="B420" s="252"/>
      <c r="C420" s="251"/>
      <c r="D420" s="8"/>
    </row>
    <row r="421" spans="1:4" ht="12.75" x14ac:dyDescent="0.2">
      <c r="A421" s="252"/>
      <c r="B421" s="252"/>
      <c r="C421" s="251"/>
      <c r="D421" s="8"/>
    </row>
    <row r="422" spans="1:4" ht="12.75" x14ac:dyDescent="0.2">
      <c r="A422" s="252"/>
      <c r="B422" s="252"/>
      <c r="C422" s="251"/>
      <c r="D422" s="8"/>
    </row>
    <row r="423" spans="1:4" ht="12.75" x14ac:dyDescent="0.2">
      <c r="A423" s="252"/>
      <c r="B423" s="252"/>
      <c r="C423" s="251"/>
      <c r="D423" s="8"/>
    </row>
    <row r="424" spans="1:4" ht="12.75" x14ac:dyDescent="0.2">
      <c r="A424" s="252"/>
      <c r="B424" s="252"/>
      <c r="C424" s="251"/>
      <c r="D424" s="8"/>
    </row>
    <row r="425" spans="1:4" ht="12.75" x14ac:dyDescent="0.2">
      <c r="A425" s="252"/>
      <c r="B425" s="252"/>
      <c r="C425" s="251"/>
      <c r="D425" s="8"/>
    </row>
    <row r="426" spans="1:4" ht="12.75" x14ac:dyDescent="0.2">
      <c r="A426" s="252"/>
      <c r="B426" s="252"/>
      <c r="C426" s="251"/>
      <c r="D426" s="8"/>
    </row>
    <row r="427" spans="1:4" ht="12.75" x14ac:dyDescent="0.2">
      <c r="A427" s="252"/>
      <c r="B427" s="252"/>
      <c r="C427" s="251"/>
      <c r="D427" s="8"/>
    </row>
    <row r="428" spans="1:4" ht="12.75" x14ac:dyDescent="0.2">
      <c r="A428" s="252"/>
      <c r="B428" s="252"/>
      <c r="C428" s="251"/>
      <c r="D428" s="8"/>
    </row>
    <row r="429" spans="1:4" ht="12.75" x14ac:dyDescent="0.2">
      <c r="A429" s="252"/>
      <c r="B429" s="252"/>
      <c r="C429" s="251"/>
      <c r="D429" s="8"/>
    </row>
    <row r="430" spans="1:4" ht="12.75" x14ac:dyDescent="0.2">
      <c r="A430" s="252"/>
      <c r="B430" s="252"/>
      <c r="C430" s="251"/>
      <c r="D430" s="8"/>
    </row>
    <row r="431" spans="1:4" ht="12.75" x14ac:dyDescent="0.2">
      <c r="A431" s="252"/>
      <c r="B431" s="252"/>
      <c r="C431" s="251"/>
      <c r="D431" s="8"/>
    </row>
    <row r="432" spans="1:4" ht="12.75" x14ac:dyDescent="0.2">
      <c r="A432" s="252"/>
      <c r="B432" s="252"/>
      <c r="C432" s="251"/>
      <c r="D432" s="8"/>
    </row>
    <row r="433" spans="1:4" ht="12.75" x14ac:dyDescent="0.2">
      <c r="A433" s="252"/>
      <c r="B433" s="252"/>
      <c r="C433" s="251"/>
      <c r="D433" s="8"/>
    </row>
    <row r="434" spans="1:4" ht="12.75" x14ac:dyDescent="0.2">
      <c r="A434" s="252"/>
      <c r="B434" s="252"/>
      <c r="C434" s="251"/>
      <c r="D434" s="8"/>
    </row>
    <row r="435" spans="1:4" ht="12.75" x14ac:dyDescent="0.2">
      <c r="A435" s="252"/>
      <c r="B435" s="252"/>
      <c r="C435" s="251"/>
      <c r="D435" s="8"/>
    </row>
    <row r="436" spans="1:4" ht="12.75" x14ac:dyDescent="0.2">
      <c r="A436" s="252"/>
      <c r="B436" s="252"/>
      <c r="C436" s="251"/>
      <c r="D436" s="8"/>
    </row>
    <row r="437" spans="1:4" ht="12.75" x14ac:dyDescent="0.2">
      <c r="A437" s="252"/>
      <c r="B437" s="252"/>
      <c r="C437" s="251"/>
      <c r="D437" s="8"/>
    </row>
    <row r="438" spans="1:4" ht="12.75" x14ac:dyDescent="0.2">
      <c r="A438" s="252"/>
      <c r="B438" s="252"/>
      <c r="C438" s="251"/>
      <c r="D438" s="8"/>
    </row>
    <row r="439" spans="1:4" ht="12.75" x14ac:dyDescent="0.2">
      <c r="A439" s="252"/>
      <c r="B439" s="252"/>
      <c r="C439" s="251"/>
      <c r="D439" s="8"/>
    </row>
    <row r="440" spans="1:4" ht="12.75" x14ac:dyDescent="0.2">
      <c r="A440" s="252"/>
      <c r="B440" s="252"/>
      <c r="C440" s="251"/>
      <c r="D440" s="8"/>
    </row>
    <row r="441" spans="1:4" ht="12.75" x14ac:dyDescent="0.2">
      <c r="A441" s="252"/>
      <c r="B441" s="252"/>
      <c r="C441" s="251"/>
      <c r="D441" s="8"/>
    </row>
    <row r="442" spans="1:4" ht="12.75" x14ac:dyDescent="0.2">
      <c r="A442" s="252"/>
      <c r="B442" s="252"/>
      <c r="C442" s="251"/>
      <c r="D442" s="8"/>
    </row>
    <row r="443" spans="1:4" ht="12.75" x14ac:dyDescent="0.2">
      <c r="A443" s="252"/>
      <c r="B443" s="252"/>
      <c r="C443" s="251"/>
      <c r="D443" s="8"/>
    </row>
    <row r="444" spans="1:4" ht="12.75" x14ac:dyDescent="0.2">
      <c r="A444" s="252"/>
      <c r="B444" s="252"/>
      <c r="C444" s="251"/>
      <c r="D444" s="8"/>
    </row>
    <row r="445" spans="1:4" ht="12.75" x14ac:dyDescent="0.2">
      <c r="A445" s="252"/>
      <c r="B445" s="252"/>
      <c r="C445" s="251"/>
      <c r="D445" s="8"/>
    </row>
    <row r="446" spans="1:4" ht="12.75" x14ac:dyDescent="0.2">
      <c r="A446" s="252"/>
      <c r="B446" s="252"/>
      <c r="C446" s="251"/>
      <c r="D446" s="8"/>
    </row>
    <row r="447" spans="1:4" ht="12.75" x14ac:dyDescent="0.2">
      <c r="A447" s="252"/>
      <c r="B447" s="252"/>
      <c r="C447" s="251"/>
      <c r="D447" s="8"/>
    </row>
    <row r="448" spans="1:4" ht="12.75" x14ac:dyDescent="0.2">
      <c r="A448" s="252"/>
      <c r="B448" s="252"/>
      <c r="C448" s="251"/>
      <c r="D448" s="8"/>
    </row>
    <row r="449" spans="1:4" ht="12.75" x14ac:dyDescent="0.2">
      <c r="A449" s="252"/>
      <c r="B449" s="252"/>
      <c r="C449" s="251"/>
      <c r="D449" s="8"/>
    </row>
    <row r="450" spans="1:4" ht="12.75" x14ac:dyDescent="0.2">
      <c r="A450" s="252"/>
      <c r="B450" s="252"/>
      <c r="C450" s="251"/>
      <c r="D450" s="8"/>
    </row>
    <row r="451" spans="1:4" ht="12.75" x14ac:dyDescent="0.2">
      <c r="A451" s="252"/>
      <c r="B451" s="252"/>
      <c r="C451" s="251"/>
      <c r="D451" s="8"/>
    </row>
    <row r="452" spans="1:4" ht="12.75" x14ac:dyDescent="0.2">
      <c r="A452" s="252"/>
      <c r="B452" s="252"/>
      <c r="C452" s="251"/>
      <c r="D452" s="8"/>
    </row>
    <row r="453" spans="1:4" ht="12.75" x14ac:dyDescent="0.2">
      <c r="A453" s="252"/>
      <c r="B453" s="252"/>
      <c r="C453" s="251"/>
      <c r="D453" s="8"/>
    </row>
    <row r="454" spans="1:4" ht="12.75" x14ac:dyDescent="0.2">
      <c r="A454" s="252"/>
      <c r="B454" s="252"/>
      <c r="C454" s="251"/>
      <c r="D454" s="8"/>
    </row>
    <row r="455" spans="1:4" ht="12.75" x14ac:dyDescent="0.2">
      <c r="A455" s="252"/>
      <c r="B455" s="252"/>
      <c r="C455" s="251"/>
      <c r="D455" s="8"/>
    </row>
    <row r="456" spans="1:4" ht="12.75" x14ac:dyDescent="0.2">
      <c r="A456" s="252"/>
      <c r="B456" s="252"/>
      <c r="C456" s="251"/>
      <c r="D456" s="8"/>
    </row>
    <row r="457" spans="1:4" ht="12.75" x14ac:dyDescent="0.2">
      <c r="A457" s="252"/>
      <c r="B457" s="252"/>
      <c r="C457" s="251"/>
      <c r="D457" s="8"/>
    </row>
    <row r="458" spans="1:4" ht="12.75" x14ac:dyDescent="0.2">
      <c r="A458" s="252"/>
      <c r="B458" s="252"/>
      <c r="C458" s="251"/>
      <c r="D458" s="8"/>
    </row>
    <row r="459" spans="1:4" ht="12.75" x14ac:dyDescent="0.2">
      <c r="A459" s="252"/>
      <c r="B459" s="252"/>
      <c r="C459" s="251"/>
      <c r="D459" s="8"/>
    </row>
    <row r="460" spans="1:4" ht="12.75" x14ac:dyDescent="0.2">
      <c r="A460" s="252"/>
      <c r="B460" s="252"/>
      <c r="C460" s="251"/>
      <c r="D460" s="8"/>
    </row>
    <row r="461" spans="1:4" ht="12.75" x14ac:dyDescent="0.2">
      <c r="A461" s="252"/>
      <c r="B461" s="252"/>
      <c r="C461" s="251"/>
      <c r="D461" s="8"/>
    </row>
    <row r="462" spans="1:4" ht="12.75" x14ac:dyDescent="0.2">
      <c r="A462" s="252"/>
      <c r="B462" s="252"/>
      <c r="C462" s="251"/>
      <c r="D462" s="8"/>
    </row>
    <row r="463" spans="1:4" ht="12.75" x14ac:dyDescent="0.2">
      <c r="A463" s="252"/>
      <c r="B463" s="252"/>
      <c r="C463" s="251"/>
      <c r="D463" s="8"/>
    </row>
    <row r="464" spans="1:4" ht="12.75" x14ac:dyDescent="0.2">
      <c r="A464" s="252"/>
      <c r="B464" s="252"/>
      <c r="C464" s="251"/>
      <c r="D464" s="8"/>
    </row>
    <row r="465" spans="1:4" ht="12.75" x14ac:dyDescent="0.2">
      <c r="A465" s="252"/>
      <c r="B465" s="252"/>
      <c r="C465" s="251"/>
      <c r="D465" s="8"/>
    </row>
    <row r="466" spans="1:4" ht="12.75" x14ac:dyDescent="0.2">
      <c r="A466" s="252"/>
      <c r="B466" s="252"/>
      <c r="C466" s="251"/>
      <c r="D466" s="8"/>
    </row>
    <row r="467" spans="1:4" ht="12.75" x14ac:dyDescent="0.2">
      <c r="A467" s="252"/>
      <c r="B467" s="252"/>
      <c r="C467" s="251"/>
      <c r="D467" s="8"/>
    </row>
    <row r="468" spans="1:4" ht="12.75" x14ac:dyDescent="0.2">
      <c r="A468" s="252"/>
      <c r="B468" s="252"/>
      <c r="C468" s="251"/>
      <c r="D468" s="8"/>
    </row>
    <row r="469" spans="1:4" ht="12.75" x14ac:dyDescent="0.2">
      <c r="A469" s="252"/>
      <c r="B469" s="252"/>
      <c r="C469" s="251"/>
      <c r="D469" s="8"/>
    </row>
    <row r="470" spans="1:4" ht="12.75" x14ac:dyDescent="0.2">
      <c r="A470" s="252"/>
      <c r="B470" s="252"/>
      <c r="C470" s="251"/>
      <c r="D470" s="8"/>
    </row>
    <row r="471" spans="1:4" ht="12.75" x14ac:dyDescent="0.2">
      <c r="A471" s="252"/>
      <c r="B471" s="252"/>
      <c r="C471" s="251"/>
      <c r="D471" s="8"/>
    </row>
    <row r="472" spans="1:4" ht="12.75" x14ac:dyDescent="0.2">
      <c r="A472" s="252"/>
      <c r="B472" s="252"/>
      <c r="C472" s="251"/>
      <c r="D472" s="8"/>
    </row>
    <row r="473" spans="1:4" ht="12.75" x14ac:dyDescent="0.2">
      <c r="A473" s="252"/>
      <c r="B473" s="252"/>
      <c r="C473" s="251"/>
      <c r="D473" s="8"/>
    </row>
    <row r="474" spans="1:4" ht="12.75" x14ac:dyDescent="0.2">
      <c r="A474" s="252"/>
      <c r="B474" s="252"/>
      <c r="C474" s="251"/>
      <c r="D474" s="8"/>
    </row>
    <row r="475" spans="1:4" ht="12.75" x14ac:dyDescent="0.2">
      <c r="A475" s="252"/>
      <c r="B475" s="252"/>
      <c r="C475" s="251"/>
      <c r="D475" s="8"/>
    </row>
    <row r="476" spans="1:4" ht="12.75" x14ac:dyDescent="0.2">
      <c r="A476" s="252"/>
      <c r="B476" s="252"/>
      <c r="C476" s="251"/>
      <c r="D476" s="8"/>
    </row>
    <row r="477" spans="1:4" ht="12.75" x14ac:dyDescent="0.2">
      <c r="A477" s="252"/>
      <c r="B477" s="252"/>
      <c r="C477" s="251"/>
      <c r="D477" s="8"/>
    </row>
    <row r="478" spans="1:4" ht="12.75" x14ac:dyDescent="0.2">
      <c r="A478" s="252"/>
      <c r="B478" s="252"/>
      <c r="C478" s="251"/>
      <c r="D478" s="8"/>
    </row>
    <row r="479" spans="1:4" ht="12.75" x14ac:dyDescent="0.2">
      <c r="A479" s="252"/>
      <c r="B479" s="252"/>
      <c r="C479" s="251"/>
      <c r="D479" s="8"/>
    </row>
    <row r="480" spans="1:4" ht="12.75" x14ac:dyDescent="0.2">
      <c r="A480" s="252"/>
      <c r="B480" s="252"/>
      <c r="C480" s="251"/>
      <c r="D480" s="8"/>
    </row>
    <row r="481" spans="1:4" ht="12.75" x14ac:dyDescent="0.2">
      <c r="A481" s="252"/>
      <c r="B481" s="252"/>
      <c r="C481" s="251"/>
      <c r="D481" s="8"/>
    </row>
    <row r="482" spans="1:4" ht="12.75" x14ac:dyDescent="0.2">
      <c r="A482" s="252"/>
      <c r="B482" s="252"/>
      <c r="C482" s="251"/>
      <c r="D482" s="8"/>
    </row>
    <row r="483" spans="1:4" ht="12.75" x14ac:dyDescent="0.2">
      <c r="A483" s="252"/>
      <c r="B483" s="252"/>
      <c r="C483" s="251"/>
      <c r="D483" s="8"/>
    </row>
    <row r="484" spans="1:4" ht="12.75" x14ac:dyDescent="0.2">
      <c r="A484" s="252"/>
      <c r="B484" s="252"/>
      <c r="C484" s="251"/>
      <c r="D484" s="8"/>
    </row>
    <row r="485" spans="1:4" ht="12.75" x14ac:dyDescent="0.2">
      <c r="A485" s="252"/>
      <c r="B485" s="252"/>
      <c r="C485" s="251"/>
      <c r="D485" s="8"/>
    </row>
    <row r="486" spans="1:4" ht="12.75" x14ac:dyDescent="0.2">
      <c r="A486" s="252"/>
      <c r="B486" s="252"/>
      <c r="C486" s="251"/>
      <c r="D486" s="8"/>
    </row>
    <row r="487" spans="1:4" ht="12.75" x14ac:dyDescent="0.2">
      <c r="A487" s="252"/>
      <c r="B487" s="252"/>
      <c r="C487" s="251"/>
      <c r="D487" s="8"/>
    </row>
    <row r="488" spans="1:4" ht="12.75" x14ac:dyDescent="0.2">
      <c r="A488" s="252"/>
      <c r="B488" s="252"/>
      <c r="C488" s="251"/>
      <c r="D488" s="8"/>
    </row>
    <row r="489" spans="1:4" ht="12.75" x14ac:dyDescent="0.2">
      <c r="A489" s="252"/>
      <c r="B489" s="252"/>
      <c r="C489" s="251"/>
      <c r="D489" s="8"/>
    </row>
    <row r="490" spans="1:4" ht="12.75" x14ac:dyDescent="0.2">
      <c r="A490" s="252"/>
      <c r="B490" s="252"/>
      <c r="C490" s="251"/>
      <c r="D490" s="8"/>
    </row>
    <row r="491" spans="1:4" ht="12.75" x14ac:dyDescent="0.2">
      <c r="A491" s="252"/>
      <c r="B491" s="252"/>
      <c r="C491" s="251"/>
      <c r="D491" s="8"/>
    </row>
    <row r="492" spans="1:4" ht="12.75" x14ac:dyDescent="0.2">
      <c r="A492" s="252"/>
      <c r="B492" s="252"/>
      <c r="C492" s="251"/>
      <c r="D492" s="8"/>
    </row>
    <row r="493" spans="1:4" ht="12.75" x14ac:dyDescent="0.2">
      <c r="A493" s="252"/>
      <c r="B493" s="252"/>
      <c r="C493" s="251"/>
      <c r="D493" s="8"/>
    </row>
    <row r="494" spans="1:4" ht="12.75" x14ac:dyDescent="0.2">
      <c r="A494" s="252"/>
      <c r="B494" s="252"/>
      <c r="C494" s="251"/>
      <c r="D494" s="8"/>
    </row>
    <row r="495" spans="1:4" ht="12.75" x14ac:dyDescent="0.2">
      <c r="A495" s="252"/>
      <c r="B495" s="252"/>
      <c r="C495" s="251"/>
      <c r="D495" s="8"/>
    </row>
    <row r="496" spans="1:4" ht="12.75" x14ac:dyDescent="0.2">
      <c r="A496" s="252"/>
      <c r="B496" s="252"/>
      <c r="C496" s="251"/>
      <c r="D496" s="8"/>
    </row>
    <row r="497" spans="1:4" ht="12.75" x14ac:dyDescent="0.2">
      <c r="A497" s="252"/>
      <c r="B497" s="252"/>
      <c r="C497" s="251"/>
      <c r="D497" s="8"/>
    </row>
    <row r="498" spans="1:4" ht="12.75" x14ac:dyDescent="0.2">
      <c r="A498" s="252"/>
      <c r="B498" s="252"/>
      <c r="C498" s="251"/>
      <c r="D498" s="8"/>
    </row>
    <row r="499" spans="1:4" ht="12.75" x14ac:dyDescent="0.2">
      <c r="A499" s="252"/>
      <c r="B499" s="252"/>
      <c r="C499" s="251"/>
      <c r="D499" s="8"/>
    </row>
    <row r="500" spans="1:4" ht="12.75" x14ac:dyDescent="0.2">
      <c r="A500" s="252"/>
      <c r="B500" s="252"/>
      <c r="C500" s="251"/>
      <c r="D500" s="8"/>
    </row>
    <row r="501" spans="1:4" ht="12.75" x14ac:dyDescent="0.2">
      <c r="A501" s="252"/>
      <c r="B501" s="252"/>
      <c r="C501" s="251"/>
      <c r="D501" s="8"/>
    </row>
    <row r="502" spans="1:4" ht="12.75" x14ac:dyDescent="0.2">
      <c r="A502" s="252"/>
      <c r="B502" s="252"/>
      <c r="C502" s="251"/>
      <c r="D502" s="8"/>
    </row>
    <row r="503" spans="1:4" ht="12.75" x14ac:dyDescent="0.2">
      <c r="A503" s="252"/>
      <c r="B503" s="252"/>
      <c r="C503" s="251"/>
      <c r="D503" s="8"/>
    </row>
    <row r="504" spans="1:4" ht="12.75" x14ac:dyDescent="0.2">
      <c r="A504" s="252"/>
      <c r="B504" s="252"/>
      <c r="C504" s="251"/>
      <c r="D504" s="8"/>
    </row>
    <row r="505" spans="1:4" ht="12.75" x14ac:dyDescent="0.2">
      <c r="A505" s="252"/>
      <c r="B505" s="252"/>
      <c r="C505" s="251"/>
      <c r="D505" s="8"/>
    </row>
    <row r="506" spans="1:4" ht="12.75" x14ac:dyDescent="0.2">
      <c r="A506" s="252"/>
      <c r="B506" s="252"/>
      <c r="C506" s="251"/>
      <c r="D506" s="8"/>
    </row>
    <row r="507" spans="1:4" ht="12.75" x14ac:dyDescent="0.2">
      <c r="A507" s="252"/>
      <c r="B507" s="252"/>
      <c r="C507" s="251"/>
      <c r="D507" s="8"/>
    </row>
    <row r="508" spans="1:4" ht="12.75" x14ac:dyDescent="0.2">
      <c r="A508" s="252"/>
      <c r="B508" s="252"/>
      <c r="C508" s="251"/>
      <c r="D508" s="8"/>
    </row>
    <row r="509" spans="1:4" ht="12.75" x14ac:dyDescent="0.2">
      <c r="A509" s="252"/>
      <c r="B509" s="252"/>
      <c r="C509" s="251"/>
      <c r="D509" s="8"/>
    </row>
    <row r="510" spans="1:4" ht="12.75" x14ac:dyDescent="0.2">
      <c r="A510" s="252"/>
      <c r="B510" s="252"/>
      <c r="C510" s="251"/>
      <c r="D510" s="8"/>
    </row>
    <row r="511" spans="1:4" ht="12.75" x14ac:dyDescent="0.2">
      <c r="A511" s="252"/>
      <c r="B511" s="252"/>
      <c r="C511" s="251"/>
      <c r="D511" s="8"/>
    </row>
    <row r="512" spans="1:4" ht="12.75" x14ac:dyDescent="0.2">
      <c r="A512" s="252"/>
      <c r="B512" s="252"/>
      <c r="C512" s="251"/>
      <c r="D512" s="8"/>
    </row>
    <row r="513" spans="1:4" ht="12.75" x14ac:dyDescent="0.2">
      <c r="A513" s="252"/>
      <c r="B513" s="252"/>
      <c r="C513" s="251"/>
      <c r="D513" s="8"/>
    </row>
    <row r="514" spans="1:4" ht="12.75" x14ac:dyDescent="0.2">
      <c r="A514" s="252"/>
      <c r="B514" s="252"/>
      <c r="C514" s="251"/>
      <c r="D514" s="8"/>
    </row>
    <row r="515" spans="1:4" ht="12.75" x14ac:dyDescent="0.2">
      <c r="A515" s="252"/>
      <c r="B515" s="252"/>
      <c r="C515" s="251"/>
      <c r="D515" s="8"/>
    </row>
    <row r="516" spans="1:4" ht="12.75" x14ac:dyDescent="0.2">
      <c r="A516" s="252"/>
      <c r="B516" s="252"/>
      <c r="C516" s="251"/>
      <c r="D516" s="8"/>
    </row>
    <row r="517" spans="1:4" ht="12.75" x14ac:dyDescent="0.2">
      <c r="A517" s="252"/>
      <c r="B517" s="252"/>
      <c r="C517" s="251"/>
      <c r="D517" s="8"/>
    </row>
    <row r="518" spans="1:4" ht="12.75" x14ac:dyDescent="0.2">
      <c r="A518" s="252"/>
      <c r="B518" s="252"/>
      <c r="C518" s="251"/>
      <c r="D518" s="8"/>
    </row>
    <row r="519" spans="1:4" ht="12.75" x14ac:dyDescent="0.2">
      <c r="A519" s="252"/>
      <c r="B519" s="252"/>
      <c r="C519" s="251"/>
      <c r="D519" s="8"/>
    </row>
    <row r="520" spans="1:4" ht="12.75" x14ac:dyDescent="0.2">
      <c r="A520" s="252"/>
      <c r="B520" s="252"/>
      <c r="C520" s="251"/>
      <c r="D520" s="8"/>
    </row>
    <row r="521" spans="1:4" ht="12.75" x14ac:dyDescent="0.2">
      <c r="A521" s="252"/>
      <c r="B521" s="252"/>
      <c r="C521" s="251"/>
      <c r="D521" s="8"/>
    </row>
    <row r="522" spans="1:4" ht="12.75" x14ac:dyDescent="0.2">
      <c r="A522" s="252"/>
      <c r="B522" s="252"/>
      <c r="C522" s="251"/>
      <c r="D522" s="8"/>
    </row>
    <row r="523" spans="1:4" ht="12.75" x14ac:dyDescent="0.2">
      <c r="A523" s="252"/>
      <c r="B523" s="252"/>
      <c r="C523" s="251"/>
      <c r="D523" s="8"/>
    </row>
    <row r="524" spans="1:4" ht="12.75" x14ac:dyDescent="0.2">
      <c r="A524" s="252"/>
      <c r="B524" s="252"/>
      <c r="C524" s="251"/>
      <c r="D524" s="8"/>
    </row>
    <row r="525" spans="1:4" ht="12.75" x14ac:dyDescent="0.2">
      <c r="A525" s="252"/>
      <c r="B525" s="252"/>
      <c r="C525" s="251"/>
      <c r="D525" s="8"/>
    </row>
    <row r="526" spans="1:4" ht="12.75" x14ac:dyDescent="0.2">
      <c r="A526" s="252"/>
      <c r="B526" s="252"/>
      <c r="C526" s="251"/>
      <c r="D526" s="8"/>
    </row>
    <row r="527" spans="1:4" ht="12.75" x14ac:dyDescent="0.2">
      <c r="A527" s="252"/>
      <c r="B527" s="252"/>
      <c r="C527" s="251"/>
      <c r="D527" s="8"/>
    </row>
    <row r="528" spans="1:4" ht="12.75" x14ac:dyDescent="0.2">
      <c r="A528" s="252"/>
      <c r="B528" s="252"/>
      <c r="C528" s="251"/>
      <c r="D528" s="8"/>
    </row>
    <row r="529" spans="1:4" ht="12.75" x14ac:dyDescent="0.2">
      <c r="A529" s="252"/>
      <c r="B529" s="252"/>
      <c r="C529" s="251"/>
      <c r="D529" s="8"/>
    </row>
    <row r="530" spans="1:4" ht="12.75" x14ac:dyDescent="0.2">
      <c r="A530" s="252"/>
      <c r="B530" s="252"/>
      <c r="C530" s="251"/>
      <c r="D530" s="8"/>
    </row>
    <row r="531" spans="1:4" ht="12.75" x14ac:dyDescent="0.2">
      <c r="A531" s="252"/>
      <c r="B531" s="252"/>
      <c r="C531" s="251"/>
      <c r="D531" s="8"/>
    </row>
    <row r="532" spans="1:4" ht="12.75" x14ac:dyDescent="0.2">
      <c r="A532" s="252"/>
      <c r="B532" s="252"/>
      <c r="C532" s="251"/>
      <c r="D532" s="8"/>
    </row>
    <row r="533" spans="1:4" ht="12.75" x14ac:dyDescent="0.2">
      <c r="A533" s="252"/>
      <c r="B533" s="252"/>
      <c r="C533" s="251"/>
      <c r="D533" s="8"/>
    </row>
    <row r="534" spans="1:4" ht="12.75" x14ac:dyDescent="0.2">
      <c r="A534" s="252"/>
      <c r="B534" s="252"/>
      <c r="C534" s="251"/>
      <c r="D534" s="8"/>
    </row>
    <row r="535" spans="1:4" ht="12.75" x14ac:dyDescent="0.2">
      <c r="A535" s="252"/>
      <c r="B535" s="252"/>
      <c r="C535" s="251"/>
      <c r="D535" s="8"/>
    </row>
    <row r="536" spans="1:4" ht="12.75" x14ac:dyDescent="0.2">
      <c r="A536" s="252"/>
      <c r="B536" s="252"/>
      <c r="C536" s="251"/>
      <c r="D536" s="8"/>
    </row>
    <row r="537" spans="1:4" ht="12.75" x14ac:dyDescent="0.2">
      <c r="A537" s="252"/>
      <c r="B537" s="252"/>
      <c r="C537" s="251"/>
      <c r="D537" s="8"/>
    </row>
    <row r="538" spans="1:4" ht="12.75" x14ac:dyDescent="0.2">
      <c r="A538" s="252"/>
      <c r="B538" s="252"/>
      <c r="C538" s="251"/>
      <c r="D538" s="8"/>
    </row>
    <row r="539" spans="1:4" ht="12.75" x14ac:dyDescent="0.2">
      <c r="A539" s="252"/>
      <c r="B539" s="252"/>
      <c r="C539" s="251"/>
      <c r="D539" s="8"/>
    </row>
    <row r="540" spans="1:4" ht="12.75" x14ac:dyDescent="0.2">
      <c r="A540" s="252"/>
      <c r="B540" s="252"/>
      <c r="C540" s="251"/>
      <c r="D540" s="8"/>
    </row>
    <row r="541" spans="1:4" ht="12.75" x14ac:dyDescent="0.2">
      <c r="A541" s="252"/>
      <c r="B541" s="252"/>
      <c r="C541" s="251"/>
      <c r="D541" s="8"/>
    </row>
    <row r="542" spans="1:4" ht="12.75" x14ac:dyDescent="0.2">
      <c r="A542" s="252"/>
      <c r="B542" s="252"/>
      <c r="C542" s="251"/>
      <c r="D542" s="8"/>
    </row>
    <row r="543" spans="1:4" ht="12.75" x14ac:dyDescent="0.2">
      <c r="A543" s="252"/>
      <c r="B543" s="252"/>
      <c r="C543" s="251"/>
      <c r="D543" s="8"/>
    </row>
    <row r="544" spans="1:4" ht="12.75" x14ac:dyDescent="0.2">
      <c r="A544" s="252"/>
      <c r="B544" s="252"/>
      <c r="C544" s="251"/>
      <c r="D544" s="8"/>
    </row>
    <row r="545" spans="1:4" ht="12.75" x14ac:dyDescent="0.2">
      <c r="A545" s="252"/>
      <c r="B545" s="252"/>
      <c r="C545" s="251"/>
      <c r="D545" s="8"/>
    </row>
    <row r="546" spans="1:4" ht="12.75" x14ac:dyDescent="0.2">
      <c r="A546" s="252"/>
      <c r="B546" s="252"/>
      <c r="C546" s="251"/>
      <c r="D546" s="8"/>
    </row>
    <row r="547" spans="1:4" ht="12.75" x14ac:dyDescent="0.2">
      <c r="A547" s="252"/>
      <c r="B547" s="252"/>
      <c r="C547" s="251"/>
      <c r="D547" s="8"/>
    </row>
    <row r="548" spans="1:4" ht="12.75" x14ac:dyDescent="0.2">
      <c r="A548" s="252"/>
      <c r="B548" s="252"/>
      <c r="C548" s="251"/>
      <c r="D548" s="8"/>
    </row>
    <row r="549" spans="1:4" ht="12.75" x14ac:dyDescent="0.2">
      <c r="A549" s="252"/>
      <c r="B549" s="252"/>
      <c r="C549" s="251"/>
      <c r="D549" s="8"/>
    </row>
    <row r="550" spans="1:4" ht="12.75" x14ac:dyDescent="0.2">
      <c r="A550" s="252"/>
      <c r="B550" s="252"/>
      <c r="C550" s="251"/>
      <c r="D550" s="8"/>
    </row>
    <row r="551" spans="1:4" ht="12.75" x14ac:dyDescent="0.2">
      <c r="A551" s="252"/>
      <c r="B551" s="252"/>
      <c r="C551" s="251"/>
      <c r="D551" s="8"/>
    </row>
    <row r="552" spans="1:4" ht="12.75" x14ac:dyDescent="0.2">
      <c r="A552" s="252"/>
      <c r="B552" s="252"/>
      <c r="C552" s="251"/>
      <c r="D552" s="8"/>
    </row>
    <row r="553" spans="1:4" ht="12.75" x14ac:dyDescent="0.2">
      <c r="A553" s="252"/>
      <c r="B553" s="252"/>
      <c r="C553" s="251"/>
      <c r="D553" s="8"/>
    </row>
    <row r="554" spans="1:4" ht="12.75" x14ac:dyDescent="0.2">
      <c r="A554" s="252"/>
      <c r="B554" s="252"/>
      <c r="C554" s="251"/>
      <c r="D554" s="8"/>
    </row>
    <row r="555" spans="1:4" ht="12.75" x14ac:dyDescent="0.2">
      <c r="A555" s="252"/>
      <c r="B555" s="252"/>
      <c r="C555" s="251"/>
      <c r="D555" s="8"/>
    </row>
    <row r="556" spans="1:4" ht="12.75" x14ac:dyDescent="0.2">
      <c r="A556" s="252"/>
      <c r="B556" s="252"/>
      <c r="C556" s="251"/>
      <c r="D556" s="8"/>
    </row>
    <row r="557" spans="1:4" ht="12.75" x14ac:dyDescent="0.2">
      <c r="A557" s="252"/>
      <c r="B557" s="252"/>
      <c r="C557" s="251"/>
      <c r="D557" s="8"/>
    </row>
    <row r="558" spans="1:4" ht="12.75" x14ac:dyDescent="0.2">
      <c r="A558" s="252"/>
      <c r="B558" s="252"/>
      <c r="C558" s="251"/>
      <c r="D558" s="8"/>
    </row>
    <row r="559" spans="1:4" ht="12.75" x14ac:dyDescent="0.2">
      <c r="A559" s="252"/>
      <c r="B559" s="252"/>
      <c r="C559" s="251"/>
      <c r="D559" s="8"/>
    </row>
    <row r="560" spans="1:4" ht="12.75" x14ac:dyDescent="0.2">
      <c r="A560" s="252"/>
      <c r="B560" s="252"/>
      <c r="C560" s="251"/>
      <c r="D560" s="8"/>
    </row>
    <row r="561" spans="1:4" ht="12.75" x14ac:dyDescent="0.2">
      <c r="A561" s="252"/>
      <c r="B561" s="252"/>
      <c r="C561" s="251"/>
      <c r="D561" s="8"/>
    </row>
    <row r="562" spans="1:4" ht="12.75" x14ac:dyDescent="0.2">
      <c r="A562" s="252"/>
      <c r="B562" s="252"/>
      <c r="C562" s="251"/>
      <c r="D562" s="8"/>
    </row>
    <row r="563" spans="1:4" ht="12.75" x14ac:dyDescent="0.2">
      <c r="A563" s="252"/>
      <c r="B563" s="252"/>
      <c r="C563" s="251"/>
      <c r="D563" s="8"/>
    </row>
    <row r="564" spans="1:4" ht="12.75" x14ac:dyDescent="0.2">
      <c r="A564" s="252"/>
      <c r="B564" s="252"/>
      <c r="C564" s="251"/>
      <c r="D564" s="8"/>
    </row>
    <row r="565" spans="1:4" ht="12.75" x14ac:dyDescent="0.2">
      <c r="A565" s="252"/>
      <c r="B565" s="252"/>
      <c r="C565" s="251"/>
      <c r="D565" s="8"/>
    </row>
    <row r="566" spans="1:4" ht="12.75" x14ac:dyDescent="0.2">
      <c r="A566" s="252"/>
      <c r="B566" s="252"/>
      <c r="C566" s="251"/>
      <c r="D566" s="8"/>
    </row>
    <row r="567" spans="1:4" ht="12.75" x14ac:dyDescent="0.2">
      <c r="A567" s="252"/>
      <c r="B567" s="252"/>
      <c r="C567" s="251"/>
      <c r="D567" s="8"/>
    </row>
    <row r="568" spans="1:4" ht="12.75" x14ac:dyDescent="0.2">
      <c r="A568" s="252"/>
      <c r="B568" s="252"/>
      <c r="C568" s="251"/>
      <c r="D568" s="8"/>
    </row>
    <row r="569" spans="1:4" ht="12.75" x14ac:dyDescent="0.2">
      <c r="A569" s="252"/>
      <c r="B569" s="252"/>
      <c r="C569" s="251"/>
      <c r="D569" s="8"/>
    </row>
    <row r="570" spans="1:4" ht="12.75" x14ac:dyDescent="0.2">
      <c r="A570" s="252"/>
      <c r="B570" s="252"/>
      <c r="C570" s="251"/>
      <c r="D570" s="8"/>
    </row>
    <row r="571" spans="1:4" ht="12.75" x14ac:dyDescent="0.2">
      <c r="A571" s="252"/>
      <c r="B571" s="252"/>
      <c r="C571" s="251"/>
      <c r="D571" s="8"/>
    </row>
    <row r="572" spans="1:4" ht="12.75" x14ac:dyDescent="0.2">
      <c r="A572" s="252"/>
      <c r="B572" s="252"/>
      <c r="C572" s="251"/>
      <c r="D572" s="8"/>
    </row>
    <row r="573" spans="1:4" ht="12.75" x14ac:dyDescent="0.2">
      <c r="A573" s="252"/>
      <c r="B573" s="252"/>
      <c r="C573" s="251"/>
      <c r="D573" s="8"/>
    </row>
    <row r="574" spans="1:4" ht="12.75" x14ac:dyDescent="0.2">
      <c r="A574" s="252"/>
      <c r="B574" s="252"/>
      <c r="C574" s="251"/>
      <c r="D574" s="8"/>
    </row>
    <row r="575" spans="1:4" ht="12.75" x14ac:dyDescent="0.2">
      <c r="A575" s="252"/>
      <c r="B575" s="252"/>
      <c r="C575" s="251"/>
      <c r="D575" s="8"/>
    </row>
    <row r="576" spans="1:4" ht="12.75" x14ac:dyDescent="0.2">
      <c r="A576" s="252"/>
      <c r="B576" s="252"/>
      <c r="C576" s="251"/>
      <c r="D576" s="8"/>
    </row>
    <row r="577" spans="1:4" ht="12.75" x14ac:dyDescent="0.2">
      <c r="A577" s="252"/>
      <c r="B577" s="252"/>
      <c r="C577" s="251"/>
      <c r="D577" s="8"/>
    </row>
    <row r="578" spans="1:4" ht="12.75" x14ac:dyDescent="0.2">
      <c r="A578" s="252"/>
      <c r="B578" s="252"/>
      <c r="C578" s="251"/>
      <c r="D578" s="8"/>
    </row>
    <row r="579" spans="1:4" ht="12.75" x14ac:dyDescent="0.2">
      <c r="A579" s="252"/>
      <c r="B579" s="252"/>
      <c r="C579" s="251"/>
      <c r="D579" s="8"/>
    </row>
    <row r="580" spans="1:4" ht="12.75" x14ac:dyDescent="0.2">
      <c r="A580" s="252"/>
      <c r="B580" s="252"/>
      <c r="C580" s="251"/>
      <c r="D580" s="8"/>
    </row>
    <row r="581" spans="1:4" ht="12.75" x14ac:dyDescent="0.2">
      <c r="A581" s="252"/>
      <c r="B581" s="252"/>
      <c r="C581" s="251"/>
      <c r="D581" s="8"/>
    </row>
    <row r="582" spans="1:4" ht="12.75" x14ac:dyDescent="0.2">
      <c r="A582" s="252"/>
      <c r="B582" s="252"/>
      <c r="C582" s="251"/>
      <c r="D582" s="8"/>
    </row>
    <row r="583" spans="1:4" ht="12.75" x14ac:dyDescent="0.2">
      <c r="A583" s="252"/>
      <c r="B583" s="252"/>
      <c r="C583" s="251"/>
      <c r="D583" s="8"/>
    </row>
    <row r="584" spans="1:4" ht="12.75" x14ac:dyDescent="0.2">
      <c r="A584" s="252"/>
      <c r="B584" s="252"/>
      <c r="C584" s="251"/>
      <c r="D584" s="8"/>
    </row>
    <row r="585" spans="1:4" ht="12.75" x14ac:dyDescent="0.2">
      <c r="A585" s="252"/>
      <c r="B585" s="252"/>
      <c r="C585" s="251"/>
      <c r="D585" s="8"/>
    </row>
    <row r="586" spans="1:4" ht="12.75" x14ac:dyDescent="0.2">
      <c r="A586" s="252"/>
      <c r="B586" s="252"/>
      <c r="C586" s="251"/>
      <c r="D586" s="8"/>
    </row>
    <row r="587" spans="1:4" ht="12.75" x14ac:dyDescent="0.2">
      <c r="A587" s="252"/>
      <c r="B587" s="252"/>
      <c r="C587" s="251"/>
      <c r="D587" s="8"/>
    </row>
    <row r="588" spans="1:4" ht="12.75" x14ac:dyDescent="0.2">
      <c r="A588" s="252"/>
      <c r="B588" s="252"/>
      <c r="C588" s="251"/>
      <c r="D588" s="8"/>
    </row>
    <row r="589" spans="1:4" ht="12.75" x14ac:dyDescent="0.2">
      <c r="A589" s="252"/>
      <c r="B589" s="252"/>
      <c r="C589" s="251"/>
      <c r="D589" s="8"/>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55" customWidth="1"/>
    <col min="2" max="2" width="37.42578125" style="155" bestFit="1" customWidth="1"/>
    <col min="3" max="3" width="19" style="156" customWidth="1"/>
    <col min="4" max="4" width="5.28515625" style="155" bestFit="1" customWidth="1"/>
    <col min="5" max="5" width="4.7109375" style="155" customWidth="1"/>
    <col min="6" max="6" width="29.140625" style="155" bestFit="1" customWidth="1"/>
    <col min="7" max="7" width="11.5703125" style="155"/>
    <col min="8" max="8" width="64.5703125" style="155" bestFit="1" customWidth="1"/>
    <col min="9" max="16384" width="11.5703125" style="155"/>
  </cols>
  <sheetData>
    <row r="1" spans="1:8" ht="26.25" customHeight="1" x14ac:dyDescent="0.35">
      <c r="A1" s="166" t="s">
        <v>27</v>
      </c>
      <c r="H1" s="157"/>
    </row>
    <row r="2" spans="1:8" ht="12.75" customHeight="1" x14ac:dyDescent="0.2">
      <c r="A2" s="158"/>
    </row>
    <row r="3" spans="1:8" ht="12.75" customHeight="1" x14ac:dyDescent="0.2">
      <c r="A3" s="158"/>
    </row>
    <row r="4" spans="1:8" ht="12.75" customHeight="1" x14ac:dyDescent="0.2">
      <c r="A4" s="158"/>
    </row>
    <row r="5" spans="1:8" ht="12.75" customHeight="1" x14ac:dyDescent="0.2">
      <c r="A5" s="158"/>
    </row>
    <row r="6" spans="1:8" ht="12.75" customHeight="1" x14ac:dyDescent="0.2">
      <c r="A6" s="158"/>
    </row>
    <row r="7" spans="1:8" ht="12.75" customHeight="1" x14ac:dyDescent="0.2">
      <c r="A7" s="158"/>
    </row>
    <row r="8" spans="1:8" ht="12.75" customHeight="1" x14ac:dyDescent="0.2">
      <c r="A8" s="158"/>
    </row>
    <row r="9" spans="1:8" ht="12.75" customHeight="1" x14ac:dyDescent="0.2">
      <c r="A9" s="158"/>
    </row>
    <row r="10" spans="1:8" ht="12.75" customHeight="1" x14ac:dyDescent="0.2">
      <c r="A10" s="158"/>
    </row>
    <row r="11" spans="1:8" ht="12.75" customHeight="1" x14ac:dyDescent="0.2">
      <c r="A11" s="158"/>
    </row>
    <row r="12" spans="1:8" ht="12.75" customHeight="1" x14ac:dyDescent="0.2">
      <c r="A12" s="158"/>
    </row>
    <row r="13" spans="1:8" ht="12.75" customHeight="1" x14ac:dyDescent="0.2">
      <c r="A13" s="158"/>
    </row>
    <row r="14" spans="1:8" ht="12.75" customHeight="1" x14ac:dyDescent="0.2">
      <c r="A14" s="158"/>
    </row>
    <row r="15" spans="1:8" ht="12.75" customHeight="1" x14ac:dyDescent="0.2">
      <c r="A15" s="158"/>
    </row>
    <row r="16" spans="1:8" ht="12.75" customHeight="1" x14ac:dyDescent="0.2">
      <c r="A16" s="158"/>
    </row>
    <row r="17" spans="1:8" ht="12.75" customHeight="1" x14ac:dyDescent="0.2">
      <c r="A17" s="158"/>
    </row>
    <row r="18" spans="1:8" ht="12.75" customHeight="1" x14ac:dyDescent="0.2">
      <c r="A18" s="158"/>
    </row>
    <row r="19" spans="1:8" ht="12.75" customHeight="1" x14ac:dyDescent="0.2">
      <c r="A19" s="158"/>
    </row>
    <row r="20" spans="1:8" ht="12.75" customHeight="1" x14ac:dyDescent="0.2">
      <c r="A20" s="158"/>
    </row>
    <row r="21" spans="1:8" ht="12.75" customHeight="1" x14ac:dyDescent="0.2">
      <c r="A21" s="158"/>
    </row>
    <row r="22" spans="1:8" ht="12.75" customHeight="1" x14ac:dyDescent="0.2">
      <c r="A22" s="158"/>
    </row>
    <row r="23" spans="1:8" ht="12.75" customHeight="1" x14ac:dyDescent="0.2">
      <c r="A23" s="158"/>
    </row>
    <row r="24" spans="1:8" ht="12.75" customHeight="1" x14ac:dyDescent="0.2">
      <c r="A24" s="158"/>
    </row>
    <row r="25" spans="1:8" ht="12.75" customHeight="1" x14ac:dyDescent="0.2">
      <c r="A25" s="158"/>
    </row>
    <row r="26" spans="1:8" ht="12.75" customHeight="1" x14ac:dyDescent="0.2">
      <c r="A26" s="158"/>
    </row>
    <row r="27" spans="1:8" ht="12.75" customHeight="1" x14ac:dyDescent="0.2">
      <c r="A27" s="158"/>
    </row>
    <row r="28" spans="1:8" s="160" customFormat="1" ht="51" x14ac:dyDescent="0.2">
      <c r="A28" s="55" t="s">
        <v>220</v>
      </c>
      <c r="B28" s="55" t="s">
        <v>221</v>
      </c>
      <c r="C28" s="55" t="s">
        <v>448</v>
      </c>
      <c r="D28" s="159"/>
      <c r="E28" s="159"/>
      <c r="F28" s="55" t="s">
        <v>449</v>
      </c>
      <c r="G28" s="55" t="s">
        <v>450</v>
      </c>
      <c r="H28" s="55" t="s">
        <v>451</v>
      </c>
    </row>
    <row r="29" spans="1:8" x14ac:dyDescent="0.2">
      <c r="A29" s="168">
        <v>3</v>
      </c>
      <c r="B29" s="161" t="s">
        <v>222</v>
      </c>
      <c r="C29" s="167" t="s">
        <v>457</v>
      </c>
      <c r="F29" s="155" t="s">
        <v>454</v>
      </c>
      <c r="G29" s="162">
        <v>43626</v>
      </c>
      <c r="H29" s="155" t="s">
        <v>455</v>
      </c>
    </row>
    <row r="30" spans="1:8" x14ac:dyDescent="0.2">
      <c r="A30" s="168">
        <v>4</v>
      </c>
      <c r="B30" s="161" t="s">
        <v>222</v>
      </c>
      <c r="C30" s="167" t="s">
        <v>457</v>
      </c>
      <c r="F30" s="155" t="s">
        <v>459</v>
      </c>
      <c r="G30" s="162">
        <v>43626</v>
      </c>
      <c r="H30" s="155" t="s">
        <v>455</v>
      </c>
    </row>
    <row r="31" spans="1:8" x14ac:dyDescent="0.2">
      <c r="A31" s="168">
        <v>5</v>
      </c>
      <c r="B31" s="161" t="s">
        <v>223</v>
      </c>
      <c r="C31" s="167" t="s">
        <v>457</v>
      </c>
      <c r="F31" s="155" t="s">
        <v>458</v>
      </c>
      <c r="G31" s="162">
        <v>43626</v>
      </c>
      <c r="H31" s="155" t="s">
        <v>455</v>
      </c>
    </row>
    <row r="32" spans="1:8" x14ac:dyDescent="0.2">
      <c r="A32" s="168">
        <v>6</v>
      </c>
      <c r="B32" s="161" t="s">
        <v>224</v>
      </c>
      <c r="C32" s="167" t="s">
        <v>457</v>
      </c>
      <c r="F32" s="155" t="s">
        <v>460</v>
      </c>
      <c r="G32" s="162">
        <v>43626</v>
      </c>
      <c r="H32" s="155" t="s">
        <v>461</v>
      </c>
    </row>
    <row r="33" spans="1:8" x14ac:dyDescent="0.2">
      <c r="A33" s="168">
        <v>7</v>
      </c>
      <c r="B33" s="161" t="s">
        <v>224</v>
      </c>
      <c r="C33" s="167" t="s">
        <v>457</v>
      </c>
      <c r="F33" s="165"/>
      <c r="G33" s="162"/>
      <c r="H33" s="164"/>
    </row>
    <row r="34" spans="1:8" x14ac:dyDescent="0.2">
      <c r="A34" s="168">
        <v>8</v>
      </c>
      <c r="B34" s="161" t="s">
        <v>224</v>
      </c>
      <c r="C34" s="167" t="s">
        <v>457</v>
      </c>
      <c r="F34" s="163"/>
      <c r="G34" s="162"/>
    </row>
    <row r="35" spans="1:8" x14ac:dyDescent="0.2">
      <c r="A35" s="168">
        <v>9</v>
      </c>
      <c r="B35" s="161" t="s">
        <v>224</v>
      </c>
      <c r="C35" s="167" t="s">
        <v>457</v>
      </c>
      <c r="G35" s="162"/>
      <c r="H35" s="163"/>
    </row>
    <row r="36" spans="1:8" x14ac:dyDescent="0.2">
      <c r="A36" s="168">
        <v>10</v>
      </c>
      <c r="B36" s="161" t="s">
        <v>224</v>
      </c>
      <c r="C36" s="167" t="s">
        <v>457</v>
      </c>
      <c r="G36" s="162"/>
      <c r="H36" s="163"/>
    </row>
    <row r="37" spans="1:8" x14ac:dyDescent="0.2">
      <c r="A37" s="168">
        <v>11</v>
      </c>
      <c r="B37" s="161" t="s">
        <v>224</v>
      </c>
      <c r="C37" s="167" t="s">
        <v>457</v>
      </c>
      <c r="G37" s="162"/>
    </row>
    <row r="38" spans="1:8" x14ac:dyDescent="0.2">
      <c r="A38" s="168">
        <v>12</v>
      </c>
      <c r="B38" s="161" t="s">
        <v>224</v>
      </c>
      <c r="C38" s="167" t="s">
        <v>457</v>
      </c>
      <c r="G38" s="162"/>
    </row>
    <row r="39" spans="1:8" x14ac:dyDescent="0.2">
      <c r="A39" s="168">
        <v>13</v>
      </c>
      <c r="B39" s="161" t="s">
        <v>225</v>
      </c>
      <c r="C39" s="167" t="s">
        <v>457</v>
      </c>
      <c r="G39" s="162"/>
    </row>
    <row r="40" spans="1:8" x14ac:dyDescent="0.2">
      <c r="A40" s="168">
        <v>15</v>
      </c>
      <c r="B40" s="161" t="s">
        <v>225</v>
      </c>
      <c r="C40" s="167" t="s">
        <v>457</v>
      </c>
      <c r="F40" s="163"/>
      <c r="G40" s="162"/>
      <c r="H40" s="163"/>
    </row>
    <row r="41" spans="1:8" x14ac:dyDescent="0.2">
      <c r="A41" s="168">
        <v>16</v>
      </c>
      <c r="B41" s="161" t="s">
        <v>226</v>
      </c>
      <c r="C41" s="167" t="s">
        <v>457</v>
      </c>
      <c r="G41" s="162"/>
      <c r="H41" s="163"/>
    </row>
    <row r="42" spans="1:8" x14ac:dyDescent="0.2">
      <c r="A42" s="168">
        <v>17</v>
      </c>
      <c r="B42" s="161" t="s">
        <v>226</v>
      </c>
      <c r="C42" s="167" t="s">
        <v>457</v>
      </c>
      <c r="G42" s="162"/>
    </row>
    <row r="43" spans="1:8" x14ac:dyDescent="0.2">
      <c r="A43" s="168">
        <v>18</v>
      </c>
      <c r="B43" s="161" t="s">
        <v>226</v>
      </c>
      <c r="C43" s="167" t="s">
        <v>457</v>
      </c>
      <c r="G43" s="162"/>
    </row>
    <row r="44" spans="1:8" x14ac:dyDescent="0.2">
      <c r="A44" s="168">
        <v>19</v>
      </c>
      <c r="B44" s="161" t="s">
        <v>226</v>
      </c>
      <c r="C44" s="167" t="s">
        <v>457</v>
      </c>
      <c r="G44" s="162"/>
    </row>
    <row r="45" spans="1:8" x14ac:dyDescent="0.2">
      <c r="A45" s="168">
        <v>20</v>
      </c>
      <c r="B45" s="161" t="s">
        <v>226</v>
      </c>
      <c r="C45" s="167" t="s">
        <v>457</v>
      </c>
      <c r="G45" s="162"/>
    </row>
    <row r="46" spans="1:8" x14ac:dyDescent="0.2">
      <c r="A46" s="168">
        <v>21</v>
      </c>
      <c r="B46" s="161" t="s">
        <v>226</v>
      </c>
      <c r="C46" s="167" t="s">
        <v>457</v>
      </c>
      <c r="G46" s="162"/>
    </row>
    <row r="47" spans="1:8" x14ac:dyDescent="0.2">
      <c r="A47" s="168">
        <v>22</v>
      </c>
      <c r="B47" s="161" t="s">
        <v>226</v>
      </c>
      <c r="C47" s="167" t="s">
        <v>457</v>
      </c>
      <c r="G47" s="162"/>
    </row>
    <row r="48" spans="1:8" x14ac:dyDescent="0.2">
      <c r="A48" s="168">
        <v>23</v>
      </c>
      <c r="B48" s="161" t="s">
        <v>227</v>
      </c>
      <c r="C48" s="167" t="s">
        <v>457</v>
      </c>
      <c r="G48" s="162"/>
    </row>
    <row r="49" spans="1:8" x14ac:dyDescent="0.2">
      <c r="A49" s="168">
        <v>24</v>
      </c>
      <c r="B49" s="161" t="s">
        <v>227</v>
      </c>
      <c r="C49" s="167" t="s">
        <v>457</v>
      </c>
      <c r="G49" s="162"/>
    </row>
    <row r="50" spans="1:8" x14ac:dyDescent="0.2">
      <c r="A50" s="168">
        <v>25</v>
      </c>
      <c r="B50" s="161" t="s">
        <v>227</v>
      </c>
      <c r="C50" s="167" t="s">
        <v>457</v>
      </c>
      <c r="G50" s="162"/>
    </row>
    <row r="51" spans="1:8" x14ac:dyDescent="0.2">
      <c r="A51" s="168">
        <v>26</v>
      </c>
      <c r="B51" s="161" t="s">
        <v>227</v>
      </c>
      <c r="C51" s="167" t="s">
        <v>457</v>
      </c>
      <c r="G51" s="162"/>
    </row>
    <row r="52" spans="1:8" x14ac:dyDescent="0.2">
      <c r="A52" s="168">
        <v>28</v>
      </c>
      <c r="B52" s="161" t="s">
        <v>227</v>
      </c>
      <c r="C52" s="167" t="s">
        <v>457</v>
      </c>
      <c r="G52" s="162"/>
    </row>
    <row r="53" spans="1:8" x14ac:dyDescent="0.2">
      <c r="A53" s="168">
        <v>29</v>
      </c>
      <c r="B53" s="161" t="s">
        <v>227</v>
      </c>
      <c r="C53" s="167" t="s">
        <v>457</v>
      </c>
      <c r="G53" s="162"/>
    </row>
    <row r="54" spans="1:8" x14ac:dyDescent="0.2">
      <c r="A54" s="168">
        <v>30</v>
      </c>
      <c r="B54" s="161" t="s">
        <v>227</v>
      </c>
      <c r="C54" s="167" t="s">
        <v>457</v>
      </c>
      <c r="G54" s="162"/>
    </row>
    <row r="55" spans="1:8" x14ac:dyDescent="0.2">
      <c r="A55" s="168">
        <v>31</v>
      </c>
      <c r="B55" s="161" t="s">
        <v>227</v>
      </c>
      <c r="C55" s="167" t="s">
        <v>457</v>
      </c>
      <c r="G55" s="162"/>
    </row>
    <row r="56" spans="1:8" x14ac:dyDescent="0.2">
      <c r="A56" s="168">
        <v>32</v>
      </c>
      <c r="B56" s="161" t="s">
        <v>227</v>
      </c>
      <c r="C56" s="167" t="s">
        <v>457</v>
      </c>
      <c r="F56" s="163"/>
      <c r="G56" s="162"/>
      <c r="H56" s="163"/>
    </row>
    <row r="57" spans="1:8" x14ac:dyDescent="0.2">
      <c r="A57" s="168">
        <v>33</v>
      </c>
      <c r="B57" s="161" t="s">
        <v>227</v>
      </c>
      <c r="C57" s="167" t="s">
        <v>457</v>
      </c>
      <c r="F57" s="163"/>
      <c r="G57" s="162"/>
      <c r="H57" s="163"/>
    </row>
    <row r="58" spans="1:8" x14ac:dyDescent="0.2">
      <c r="A58" s="168">
        <v>34</v>
      </c>
      <c r="B58" s="161" t="s">
        <v>227</v>
      </c>
      <c r="C58" s="167" t="s">
        <v>457</v>
      </c>
      <c r="F58" s="163"/>
      <c r="G58" s="162"/>
      <c r="H58" s="163"/>
    </row>
    <row r="59" spans="1:8" x14ac:dyDescent="0.2">
      <c r="A59" s="168">
        <v>35</v>
      </c>
      <c r="B59" s="161" t="s">
        <v>227</v>
      </c>
      <c r="C59" s="167" t="s">
        <v>457</v>
      </c>
      <c r="F59" s="163"/>
      <c r="G59" s="162"/>
      <c r="H59" s="163"/>
    </row>
    <row r="60" spans="1:8" x14ac:dyDescent="0.2">
      <c r="A60" s="168">
        <v>36</v>
      </c>
      <c r="B60" s="161" t="s">
        <v>227</v>
      </c>
      <c r="C60" s="167" t="s">
        <v>457</v>
      </c>
      <c r="F60" s="163"/>
      <c r="G60" s="162"/>
      <c r="H60" s="163"/>
    </row>
    <row r="61" spans="1:8" x14ac:dyDescent="0.2">
      <c r="A61" s="168">
        <v>37</v>
      </c>
      <c r="B61" s="161" t="s">
        <v>227</v>
      </c>
      <c r="C61" s="167" t="s">
        <v>457</v>
      </c>
      <c r="F61" s="163"/>
      <c r="G61" s="162"/>
      <c r="H61" s="163"/>
    </row>
    <row r="62" spans="1:8" x14ac:dyDescent="0.2">
      <c r="A62" s="168">
        <v>38</v>
      </c>
      <c r="B62" s="161" t="s">
        <v>227</v>
      </c>
      <c r="C62" s="167" t="s">
        <v>457</v>
      </c>
      <c r="F62" s="163"/>
      <c r="G62" s="162"/>
      <c r="H62" s="163"/>
    </row>
    <row r="63" spans="1:8" x14ac:dyDescent="0.2">
      <c r="A63" s="168">
        <v>39</v>
      </c>
      <c r="B63" s="161" t="s">
        <v>227</v>
      </c>
      <c r="C63" s="167" t="s">
        <v>457</v>
      </c>
      <c r="F63" s="163"/>
      <c r="G63" s="162"/>
      <c r="H63" s="163"/>
    </row>
    <row r="64" spans="1:8" x14ac:dyDescent="0.2">
      <c r="A64" s="168">
        <v>40</v>
      </c>
      <c r="B64" s="161" t="s">
        <v>226</v>
      </c>
      <c r="C64" s="167" t="s">
        <v>457</v>
      </c>
      <c r="F64" s="163"/>
      <c r="G64" s="162"/>
      <c r="H64" s="163"/>
    </row>
    <row r="65" spans="1:8" x14ac:dyDescent="0.2">
      <c r="A65" s="168">
        <v>41</v>
      </c>
      <c r="B65" s="161" t="s">
        <v>228</v>
      </c>
      <c r="C65" s="167" t="s">
        <v>457</v>
      </c>
      <c r="F65" s="163"/>
      <c r="G65" s="162"/>
      <c r="H65" s="163"/>
    </row>
    <row r="66" spans="1:8" x14ac:dyDescent="0.2">
      <c r="A66" s="168">
        <v>42</v>
      </c>
      <c r="B66" s="161" t="s">
        <v>229</v>
      </c>
      <c r="C66" s="167" t="s">
        <v>457</v>
      </c>
      <c r="F66" s="163"/>
      <c r="G66" s="162"/>
      <c r="H66" s="163"/>
    </row>
    <row r="67" spans="1:8" x14ac:dyDescent="0.2">
      <c r="A67" s="168">
        <v>43</v>
      </c>
      <c r="B67" s="161" t="s">
        <v>229</v>
      </c>
      <c r="C67" s="167" t="s">
        <v>457</v>
      </c>
      <c r="F67" s="163"/>
      <c r="G67" s="162"/>
      <c r="H67" s="163"/>
    </row>
    <row r="68" spans="1:8" x14ac:dyDescent="0.2">
      <c r="A68" s="168">
        <v>44</v>
      </c>
      <c r="B68" s="161" t="s">
        <v>228</v>
      </c>
      <c r="C68" s="167" t="s">
        <v>457</v>
      </c>
      <c r="F68" s="163"/>
      <c r="G68" s="162"/>
      <c r="H68" s="163"/>
    </row>
    <row r="69" spans="1:8" x14ac:dyDescent="0.2">
      <c r="A69" s="168">
        <v>45</v>
      </c>
      <c r="B69" s="161" t="s">
        <v>230</v>
      </c>
      <c r="C69" s="167" t="s">
        <v>457</v>
      </c>
      <c r="F69" s="163"/>
      <c r="G69" s="162"/>
      <c r="H69" s="163"/>
    </row>
    <row r="70" spans="1:8" x14ac:dyDescent="0.2">
      <c r="A70" s="168">
        <v>46</v>
      </c>
      <c r="B70" s="161" t="s">
        <v>231</v>
      </c>
      <c r="C70" s="167" t="s">
        <v>457</v>
      </c>
      <c r="F70" s="163"/>
      <c r="G70" s="162"/>
      <c r="H70" s="163"/>
    </row>
    <row r="71" spans="1:8" x14ac:dyDescent="0.2">
      <c r="A71" s="168">
        <v>47</v>
      </c>
      <c r="B71" s="161" t="s">
        <v>232</v>
      </c>
      <c r="C71" s="167" t="s">
        <v>457</v>
      </c>
      <c r="F71" s="163"/>
      <c r="G71" s="162"/>
      <c r="H71" s="163"/>
    </row>
    <row r="72" spans="1:8" x14ac:dyDescent="0.2">
      <c r="A72" s="168">
        <v>48</v>
      </c>
      <c r="B72" s="161" t="s">
        <v>233</v>
      </c>
      <c r="C72" s="167" t="s">
        <v>457</v>
      </c>
      <c r="F72" s="163"/>
      <c r="G72" s="162"/>
      <c r="H72" s="163"/>
    </row>
    <row r="73" spans="1:8" x14ac:dyDescent="0.2">
      <c r="A73" s="168">
        <v>49</v>
      </c>
      <c r="B73" s="161" t="s">
        <v>226</v>
      </c>
      <c r="C73" s="167" t="s">
        <v>457</v>
      </c>
      <c r="F73" s="163"/>
      <c r="G73" s="162"/>
      <c r="H73" s="163"/>
    </row>
    <row r="74" spans="1:8" x14ac:dyDescent="0.2">
      <c r="A74" s="168">
        <v>50</v>
      </c>
      <c r="B74" s="161" t="s">
        <v>234</v>
      </c>
      <c r="C74" s="167" t="s">
        <v>457</v>
      </c>
      <c r="F74" s="163"/>
      <c r="G74" s="162"/>
      <c r="H74" s="163"/>
    </row>
    <row r="75" spans="1:8" x14ac:dyDescent="0.2">
      <c r="A75" s="168">
        <v>51</v>
      </c>
      <c r="B75" s="161" t="s">
        <v>235</v>
      </c>
      <c r="C75" s="167" t="s">
        <v>456</v>
      </c>
      <c r="F75" s="163"/>
      <c r="G75" s="162"/>
      <c r="H75" s="163"/>
    </row>
    <row r="76" spans="1:8" x14ac:dyDescent="0.2">
      <c r="A76" s="168">
        <v>52</v>
      </c>
      <c r="B76" s="161" t="s">
        <v>236</v>
      </c>
      <c r="C76" s="167" t="s">
        <v>457</v>
      </c>
      <c r="F76" s="163"/>
      <c r="G76" s="162"/>
      <c r="H76" s="163"/>
    </row>
    <row r="77" spans="1:8" x14ac:dyDescent="0.2">
      <c r="A77" s="168">
        <v>53</v>
      </c>
      <c r="B77" s="161" t="s">
        <v>236</v>
      </c>
      <c r="C77" s="167" t="s">
        <v>457</v>
      </c>
      <c r="F77" s="163"/>
      <c r="G77" s="162"/>
      <c r="H77" s="163"/>
    </row>
    <row r="78" spans="1:8" x14ac:dyDescent="0.2">
      <c r="A78" s="168">
        <v>55</v>
      </c>
      <c r="B78" s="161" t="s">
        <v>236</v>
      </c>
      <c r="C78" s="167" t="s">
        <v>457</v>
      </c>
      <c r="F78" s="163"/>
      <c r="G78" s="162"/>
      <c r="H78" s="163"/>
    </row>
    <row r="79" spans="1:8" x14ac:dyDescent="0.2">
      <c r="A79" s="168">
        <v>56</v>
      </c>
      <c r="B79" s="161" t="s">
        <v>236</v>
      </c>
      <c r="C79" s="167" t="s">
        <v>457</v>
      </c>
      <c r="F79" s="163"/>
      <c r="G79" s="162"/>
      <c r="H79" s="163"/>
    </row>
    <row r="80" spans="1:8" x14ac:dyDescent="0.2">
      <c r="A80" s="168">
        <v>57</v>
      </c>
      <c r="B80" s="161" t="s">
        <v>236</v>
      </c>
      <c r="C80" s="167" t="s">
        <v>457</v>
      </c>
      <c r="F80" s="163"/>
      <c r="G80" s="162"/>
      <c r="H80" s="163"/>
    </row>
    <row r="81" spans="1:8" x14ac:dyDescent="0.2">
      <c r="A81" s="168">
        <v>58</v>
      </c>
      <c r="B81" s="161" t="s">
        <v>237</v>
      </c>
      <c r="C81" s="167" t="s">
        <v>456</v>
      </c>
      <c r="F81" s="163"/>
      <c r="G81" s="162"/>
      <c r="H81" s="163"/>
    </row>
    <row r="82" spans="1:8" x14ac:dyDescent="0.2">
      <c r="A82" s="168">
        <v>59</v>
      </c>
      <c r="B82" s="161" t="s">
        <v>236</v>
      </c>
      <c r="C82" s="167" t="s">
        <v>457</v>
      </c>
      <c r="F82" s="163"/>
      <c r="G82" s="162"/>
      <c r="H82" s="163"/>
    </row>
    <row r="83" spans="1:8" x14ac:dyDescent="0.2">
      <c r="A83" s="168">
        <v>60</v>
      </c>
      <c r="B83" s="161" t="s">
        <v>236</v>
      </c>
      <c r="C83" s="167" t="s">
        <v>457</v>
      </c>
      <c r="F83" s="163"/>
      <c r="G83" s="162"/>
      <c r="H83" s="163"/>
    </row>
    <row r="84" spans="1:8" x14ac:dyDescent="0.2">
      <c r="A84" s="168">
        <v>62</v>
      </c>
      <c r="B84" s="161" t="s">
        <v>238</v>
      </c>
      <c r="C84" s="167" t="s">
        <v>456</v>
      </c>
    </row>
    <row r="85" spans="1:8" x14ac:dyDescent="0.2">
      <c r="A85" s="168">
        <v>63</v>
      </c>
      <c r="B85" s="161" t="s">
        <v>229</v>
      </c>
      <c r="C85" s="167" t="s">
        <v>457</v>
      </c>
    </row>
    <row r="86" spans="1:8" x14ac:dyDescent="0.2">
      <c r="A86" s="168">
        <v>64</v>
      </c>
      <c r="B86" s="161" t="s">
        <v>236</v>
      </c>
      <c r="C86" s="167" t="s">
        <v>457</v>
      </c>
    </row>
    <row r="87" spans="1:8" x14ac:dyDescent="0.2">
      <c r="A87" s="168">
        <v>65</v>
      </c>
      <c r="B87" s="161" t="s">
        <v>239</v>
      </c>
      <c r="C87" s="167" t="s">
        <v>457</v>
      </c>
    </row>
    <row r="88" spans="1:8" x14ac:dyDescent="0.2">
      <c r="A88" s="168">
        <v>66</v>
      </c>
      <c r="B88" s="161" t="s">
        <v>239</v>
      </c>
      <c r="C88" s="167" t="s">
        <v>457</v>
      </c>
    </row>
    <row r="89" spans="1:8" x14ac:dyDescent="0.2">
      <c r="A89" s="168">
        <v>67</v>
      </c>
      <c r="B89" s="161" t="s">
        <v>240</v>
      </c>
      <c r="C89" s="167" t="s">
        <v>457</v>
      </c>
    </row>
    <row r="90" spans="1:8" x14ac:dyDescent="0.2">
      <c r="A90" s="168">
        <v>71</v>
      </c>
      <c r="B90" s="161" t="s">
        <v>240</v>
      </c>
      <c r="C90" s="167" t="s">
        <v>457</v>
      </c>
    </row>
    <row r="91" spans="1:8" x14ac:dyDescent="0.2">
      <c r="A91" s="168">
        <v>72</v>
      </c>
      <c r="B91" s="161" t="s">
        <v>240</v>
      </c>
      <c r="C91" s="167" t="s">
        <v>457</v>
      </c>
    </row>
    <row r="92" spans="1:8" x14ac:dyDescent="0.2">
      <c r="A92" s="168">
        <v>73</v>
      </c>
      <c r="B92" s="161" t="s">
        <v>240</v>
      </c>
      <c r="C92" s="167" t="s">
        <v>457</v>
      </c>
    </row>
    <row r="93" spans="1:8" x14ac:dyDescent="0.2">
      <c r="A93" s="168">
        <v>74</v>
      </c>
      <c r="B93" s="161" t="s">
        <v>241</v>
      </c>
      <c r="C93" s="167" t="s">
        <v>457</v>
      </c>
    </row>
    <row r="94" spans="1:8" x14ac:dyDescent="0.2">
      <c r="A94" s="168">
        <v>75</v>
      </c>
      <c r="B94" s="161" t="s">
        <v>242</v>
      </c>
      <c r="C94" s="167" t="s">
        <v>457</v>
      </c>
    </row>
    <row r="95" spans="1:8" x14ac:dyDescent="0.2">
      <c r="A95" s="168">
        <v>76</v>
      </c>
      <c r="B95" s="161" t="s">
        <v>242</v>
      </c>
      <c r="C95" s="167" t="s">
        <v>457</v>
      </c>
    </row>
    <row r="96" spans="1:8" x14ac:dyDescent="0.2">
      <c r="A96" s="168">
        <v>77</v>
      </c>
      <c r="B96" s="161" t="s">
        <v>242</v>
      </c>
      <c r="C96" s="167" t="s">
        <v>457</v>
      </c>
    </row>
    <row r="97" spans="1:3" x14ac:dyDescent="0.2">
      <c r="A97" s="168">
        <v>78</v>
      </c>
      <c r="B97" s="161" t="s">
        <v>243</v>
      </c>
      <c r="C97" s="167" t="s">
        <v>457</v>
      </c>
    </row>
    <row r="98" spans="1:3" x14ac:dyDescent="0.2">
      <c r="A98" s="168">
        <v>79</v>
      </c>
      <c r="B98" s="161" t="s">
        <v>244</v>
      </c>
      <c r="C98" s="167" t="s">
        <v>456</v>
      </c>
    </row>
    <row r="99" spans="1:3" x14ac:dyDescent="0.2">
      <c r="A99" s="168">
        <v>80</v>
      </c>
      <c r="B99" s="161" t="s">
        <v>245</v>
      </c>
      <c r="C99" s="167" t="s">
        <v>457</v>
      </c>
    </row>
    <row r="100" spans="1:3" x14ac:dyDescent="0.2">
      <c r="A100" s="168">
        <v>81</v>
      </c>
      <c r="B100" s="161" t="s">
        <v>246</v>
      </c>
      <c r="C100" s="167" t="s">
        <v>457</v>
      </c>
    </row>
    <row r="101" spans="1:3" x14ac:dyDescent="0.2">
      <c r="A101" s="168">
        <v>82</v>
      </c>
      <c r="B101" s="161" t="s">
        <v>247</v>
      </c>
      <c r="C101" s="167" t="s">
        <v>457</v>
      </c>
    </row>
    <row r="102" spans="1:3" x14ac:dyDescent="0.2">
      <c r="A102" s="168">
        <v>83</v>
      </c>
      <c r="B102" s="161" t="s">
        <v>247</v>
      </c>
      <c r="C102" s="167" t="s">
        <v>457</v>
      </c>
    </row>
    <row r="103" spans="1:3" x14ac:dyDescent="0.2">
      <c r="A103" s="168">
        <v>84</v>
      </c>
      <c r="B103" s="161" t="s">
        <v>247</v>
      </c>
      <c r="C103" s="167" t="s">
        <v>457</v>
      </c>
    </row>
    <row r="104" spans="1:3" x14ac:dyDescent="0.2">
      <c r="A104" s="168">
        <v>85</v>
      </c>
      <c r="B104" s="161" t="s">
        <v>247</v>
      </c>
      <c r="C104" s="167" t="s">
        <v>457</v>
      </c>
    </row>
    <row r="105" spans="1:3" x14ac:dyDescent="0.2">
      <c r="A105" s="168">
        <v>86</v>
      </c>
      <c r="B105" s="161" t="s">
        <v>247</v>
      </c>
      <c r="C105" s="167" t="s">
        <v>457</v>
      </c>
    </row>
    <row r="106" spans="1:3" x14ac:dyDescent="0.2">
      <c r="A106" s="168">
        <v>87</v>
      </c>
      <c r="B106" s="161" t="s">
        <v>247</v>
      </c>
      <c r="C106" s="167" t="s">
        <v>457</v>
      </c>
    </row>
    <row r="107" spans="1:3" x14ac:dyDescent="0.2">
      <c r="A107" s="168">
        <v>88</v>
      </c>
      <c r="B107" s="161" t="s">
        <v>247</v>
      </c>
      <c r="C107" s="167" t="s">
        <v>457</v>
      </c>
    </row>
    <row r="108" spans="1:3" x14ac:dyDescent="0.2">
      <c r="A108" s="168">
        <v>91</v>
      </c>
      <c r="B108" s="161" t="s">
        <v>248</v>
      </c>
      <c r="C108" s="167" t="s">
        <v>457</v>
      </c>
    </row>
    <row r="109" spans="1:3" x14ac:dyDescent="0.2">
      <c r="A109" s="168">
        <v>92</v>
      </c>
      <c r="B109" s="161" t="s">
        <v>248</v>
      </c>
      <c r="C109" s="167" t="s">
        <v>457</v>
      </c>
    </row>
    <row r="110" spans="1:3" x14ac:dyDescent="0.2">
      <c r="A110" s="168">
        <v>93</v>
      </c>
      <c r="B110" s="161" t="s">
        <v>249</v>
      </c>
      <c r="C110" s="167" t="s">
        <v>456</v>
      </c>
    </row>
    <row r="111" spans="1:3" x14ac:dyDescent="0.2">
      <c r="A111" s="168">
        <v>94</v>
      </c>
      <c r="B111" s="161" t="s">
        <v>248</v>
      </c>
      <c r="C111" s="167" t="s">
        <v>457</v>
      </c>
    </row>
    <row r="112" spans="1:3" x14ac:dyDescent="0.2">
      <c r="A112" s="168">
        <v>95</v>
      </c>
      <c r="B112" s="161" t="s">
        <v>248</v>
      </c>
      <c r="C112" s="167" t="s">
        <v>457</v>
      </c>
    </row>
    <row r="113" spans="1:3" x14ac:dyDescent="0.2">
      <c r="A113" s="168">
        <v>96</v>
      </c>
      <c r="B113" s="161" t="s">
        <v>248</v>
      </c>
      <c r="C113" s="167" t="s">
        <v>457</v>
      </c>
    </row>
    <row r="114" spans="1:3" x14ac:dyDescent="0.2">
      <c r="A114" s="168">
        <v>97</v>
      </c>
      <c r="B114" s="161" t="s">
        <v>250</v>
      </c>
      <c r="C114" s="167" t="s">
        <v>457</v>
      </c>
    </row>
    <row r="115" spans="1:3" x14ac:dyDescent="0.2">
      <c r="A115" s="168">
        <v>98</v>
      </c>
      <c r="B115" s="161" t="s">
        <v>251</v>
      </c>
      <c r="C115" s="167" t="s">
        <v>457</v>
      </c>
    </row>
    <row r="116" spans="1:3" x14ac:dyDescent="0.2">
      <c r="A116" s="168">
        <v>99</v>
      </c>
      <c r="B116" s="161" t="s">
        <v>252</v>
      </c>
      <c r="C116" s="167" t="s">
        <v>457</v>
      </c>
    </row>
    <row r="117" spans="1:3" x14ac:dyDescent="0.2">
      <c r="A117" s="168">
        <v>100</v>
      </c>
      <c r="B117" s="161" t="s">
        <v>252</v>
      </c>
      <c r="C117" s="167" t="s">
        <v>457</v>
      </c>
    </row>
    <row r="118" spans="1:3" x14ac:dyDescent="0.2">
      <c r="A118" s="168">
        <v>101</v>
      </c>
      <c r="B118" s="161" t="s">
        <v>253</v>
      </c>
      <c r="C118" s="167" t="s">
        <v>457</v>
      </c>
    </row>
    <row r="119" spans="1:3" x14ac:dyDescent="0.2">
      <c r="A119" s="168">
        <v>102</v>
      </c>
      <c r="B119" s="161" t="s">
        <v>253</v>
      </c>
      <c r="C119" s="167" t="s">
        <v>457</v>
      </c>
    </row>
    <row r="120" spans="1:3" x14ac:dyDescent="0.2">
      <c r="A120" s="168">
        <v>103</v>
      </c>
      <c r="B120" s="161" t="s">
        <v>253</v>
      </c>
      <c r="C120" s="167" t="s">
        <v>457</v>
      </c>
    </row>
    <row r="121" spans="1:3" x14ac:dyDescent="0.2">
      <c r="A121" s="168">
        <v>104</v>
      </c>
      <c r="B121" s="161" t="s">
        <v>254</v>
      </c>
      <c r="C121" s="167" t="s">
        <v>457</v>
      </c>
    </row>
    <row r="122" spans="1:3" x14ac:dyDescent="0.2">
      <c r="A122" s="168">
        <v>105</v>
      </c>
      <c r="B122" s="161" t="s">
        <v>254</v>
      </c>
      <c r="C122" s="167" t="s">
        <v>457</v>
      </c>
    </row>
    <row r="123" spans="1:3" x14ac:dyDescent="0.2">
      <c r="A123" s="168">
        <v>106</v>
      </c>
      <c r="B123" s="161" t="s">
        <v>254</v>
      </c>
      <c r="C123" s="167" t="s">
        <v>457</v>
      </c>
    </row>
    <row r="124" spans="1:3" x14ac:dyDescent="0.2">
      <c r="A124" s="168">
        <v>107</v>
      </c>
      <c r="B124" s="161" t="s">
        <v>254</v>
      </c>
      <c r="C124" s="167" t="s">
        <v>457</v>
      </c>
    </row>
    <row r="125" spans="1:3" x14ac:dyDescent="0.2">
      <c r="A125" s="168">
        <v>108</v>
      </c>
      <c r="B125" s="161" t="s">
        <v>254</v>
      </c>
      <c r="C125" s="167" t="s">
        <v>457</v>
      </c>
    </row>
    <row r="126" spans="1:3" x14ac:dyDescent="0.2">
      <c r="A126" s="168">
        <v>109</v>
      </c>
      <c r="B126" s="161" t="s">
        <v>254</v>
      </c>
      <c r="C126" s="167" t="s">
        <v>457</v>
      </c>
    </row>
    <row r="127" spans="1:3" x14ac:dyDescent="0.2">
      <c r="A127" s="168">
        <v>110</v>
      </c>
      <c r="B127" s="161" t="s">
        <v>254</v>
      </c>
      <c r="C127" s="167" t="s">
        <v>457</v>
      </c>
    </row>
    <row r="128" spans="1:3" x14ac:dyDescent="0.2">
      <c r="A128" s="168">
        <v>111</v>
      </c>
      <c r="B128" s="161" t="s">
        <v>255</v>
      </c>
      <c r="C128" s="167" t="s">
        <v>457</v>
      </c>
    </row>
    <row r="129" spans="1:3" x14ac:dyDescent="0.2">
      <c r="A129" s="168">
        <v>112</v>
      </c>
      <c r="B129" s="161" t="s">
        <v>256</v>
      </c>
      <c r="C129" s="167" t="s">
        <v>457</v>
      </c>
    </row>
    <row r="130" spans="1:3" x14ac:dyDescent="0.2">
      <c r="A130" s="168">
        <v>113</v>
      </c>
      <c r="B130" s="161" t="s">
        <v>256</v>
      </c>
      <c r="C130" s="167" t="s">
        <v>457</v>
      </c>
    </row>
    <row r="131" spans="1:3" x14ac:dyDescent="0.2">
      <c r="A131" s="168">
        <v>115</v>
      </c>
      <c r="B131" s="161" t="s">
        <v>256</v>
      </c>
      <c r="C131" s="167" t="s">
        <v>457</v>
      </c>
    </row>
    <row r="132" spans="1:3" x14ac:dyDescent="0.2">
      <c r="A132" s="168">
        <v>116</v>
      </c>
      <c r="B132" s="161" t="s">
        <v>256</v>
      </c>
      <c r="C132" s="167" t="s">
        <v>457</v>
      </c>
    </row>
    <row r="133" spans="1:3" x14ac:dyDescent="0.2">
      <c r="A133" s="168">
        <v>117</v>
      </c>
      <c r="B133" s="161" t="s">
        <v>256</v>
      </c>
      <c r="C133" s="167" t="s">
        <v>457</v>
      </c>
    </row>
    <row r="134" spans="1:3" x14ac:dyDescent="0.2">
      <c r="A134" s="168">
        <v>118</v>
      </c>
      <c r="B134" s="161" t="s">
        <v>257</v>
      </c>
      <c r="C134" s="167" t="s">
        <v>457</v>
      </c>
    </row>
    <row r="135" spans="1:3" x14ac:dyDescent="0.2">
      <c r="A135" s="168">
        <v>119</v>
      </c>
      <c r="B135" s="161" t="s">
        <v>257</v>
      </c>
      <c r="C135" s="167" t="s">
        <v>457</v>
      </c>
    </row>
    <row r="136" spans="1:3" x14ac:dyDescent="0.2">
      <c r="A136" s="168">
        <v>120</v>
      </c>
      <c r="B136" s="161" t="s">
        <v>229</v>
      </c>
      <c r="C136" s="167" t="s">
        <v>457</v>
      </c>
    </row>
    <row r="137" spans="1:3" x14ac:dyDescent="0.2">
      <c r="A137" s="168">
        <v>121</v>
      </c>
      <c r="B137" s="161" t="s">
        <v>258</v>
      </c>
      <c r="C137" s="167" t="s">
        <v>456</v>
      </c>
    </row>
    <row r="138" spans="1:3" x14ac:dyDescent="0.2">
      <c r="A138" s="168">
        <v>122</v>
      </c>
      <c r="B138" s="161" t="s">
        <v>259</v>
      </c>
      <c r="C138" s="167" t="s">
        <v>456</v>
      </c>
    </row>
    <row r="139" spans="1:3" x14ac:dyDescent="0.2">
      <c r="A139" s="168">
        <v>123</v>
      </c>
      <c r="B139" s="161" t="s">
        <v>260</v>
      </c>
      <c r="C139" s="167" t="s">
        <v>456</v>
      </c>
    </row>
    <row r="140" spans="1:3" x14ac:dyDescent="0.2">
      <c r="A140" s="168">
        <v>124</v>
      </c>
      <c r="B140" s="161" t="s">
        <v>260</v>
      </c>
      <c r="C140" s="167" t="s">
        <v>456</v>
      </c>
    </row>
    <row r="141" spans="1:3" x14ac:dyDescent="0.2">
      <c r="A141" s="168">
        <v>125</v>
      </c>
      <c r="B141" s="161" t="s">
        <v>260</v>
      </c>
      <c r="C141" s="167" t="s">
        <v>456</v>
      </c>
    </row>
    <row r="142" spans="1:3" x14ac:dyDescent="0.2">
      <c r="A142" s="168">
        <v>126</v>
      </c>
      <c r="B142" s="161" t="s">
        <v>261</v>
      </c>
      <c r="C142" s="167" t="s">
        <v>456</v>
      </c>
    </row>
    <row r="143" spans="1:3" x14ac:dyDescent="0.2">
      <c r="A143" s="168">
        <v>127</v>
      </c>
      <c r="B143" s="161" t="s">
        <v>262</v>
      </c>
      <c r="C143" s="167" t="s">
        <v>456</v>
      </c>
    </row>
    <row r="144" spans="1:3" x14ac:dyDescent="0.2">
      <c r="A144" s="168">
        <v>128</v>
      </c>
      <c r="B144" s="161" t="s">
        <v>263</v>
      </c>
      <c r="C144" s="167" t="s">
        <v>456</v>
      </c>
    </row>
    <row r="145" spans="1:3" x14ac:dyDescent="0.2">
      <c r="A145" s="168">
        <v>129</v>
      </c>
      <c r="B145" s="161" t="s">
        <v>262</v>
      </c>
      <c r="C145" s="167" t="s">
        <v>456</v>
      </c>
    </row>
    <row r="146" spans="1:3" x14ac:dyDescent="0.2">
      <c r="A146" s="168">
        <v>130</v>
      </c>
      <c r="B146" s="161" t="s">
        <v>264</v>
      </c>
      <c r="C146" s="167" t="s">
        <v>456</v>
      </c>
    </row>
    <row r="147" spans="1:3" x14ac:dyDescent="0.2">
      <c r="A147" s="168">
        <v>131</v>
      </c>
      <c r="B147" s="161" t="s">
        <v>264</v>
      </c>
      <c r="C147" s="167" t="s">
        <v>456</v>
      </c>
    </row>
    <row r="148" spans="1:3" x14ac:dyDescent="0.2">
      <c r="A148" s="168">
        <v>132</v>
      </c>
      <c r="B148" s="161" t="s">
        <v>265</v>
      </c>
      <c r="C148" s="167" t="s">
        <v>456</v>
      </c>
    </row>
    <row r="149" spans="1:3" x14ac:dyDescent="0.2">
      <c r="A149" s="168">
        <v>133</v>
      </c>
      <c r="B149" s="161" t="s">
        <v>265</v>
      </c>
      <c r="C149" s="167" t="s">
        <v>456</v>
      </c>
    </row>
    <row r="150" spans="1:3" x14ac:dyDescent="0.2">
      <c r="A150" s="168">
        <v>134</v>
      </c>
      <c r="B150" s="161" t="s">
        <v>265</v>
      </c>
      <c r="C150" s="167" t="s">
        <v>456</v>
      </c>
    </row>
    <row r="151" spans="1:3" x14ac:dyDescent="0.2">
      <c r="A151" s="168">
        <v>135</v>
      </c>
      <c r="B151" s="161" t="s">
        <v>265</v>
      </c>
      <c r="C151" s="167" t="s">
        <v>456</v>
      </c>
    </row>
    <row r="152" spans="1:3" x14ac:dyDescent="0.2">
      <c r="A152" s="168">
        <v>136</v>
      </c>
      <c r="B152" s="161" t="s">
        <v>265</v>
      </c>
      <c r="C152" s="167" t="s">
        <v>456</v>
      </c>
    </row>
    <row r="153" spans="1:3" x14ac:dyDescent="0.2">
      <c r="A153" s="168">
        <v>137</v>
      </c>
      <c r="B153" s="161" t="s">
        <v>265</v>
      </c>
      <c r="C153" s="167" t="s">
        <v>456</v>
      </c>
    </row>
    <row r="154" spans="1:3" x14ac:dyDescent="0.2">
      <c r="A154" s="168">
        <v>138</v>
      </c>
      <c r="B154" s="161" t="s">
        <v>265</v>
      </c>
      <c r="C154" s="167" t="s">
        <v>456</v>
      </c>
    </row>
    <row r="155" spans="1:3" x14ac:dyDescent="0.2">
      <c r="A155" s="168">
        <v>140</v>
      </c>
      <c r="B155" s="161" t="s">
        <v>249</v>
      </c>
      <c r="C155" s="167" t="s">
        <v>456</v>
      </c>
    </row>
    <row r="156" spans="1:3" x14ac:dyDescent="0.2">
      <c r="A156" s="168">
        <v>141</v>
      </c>
      <c r="B156" s="161" t="s">
        <v>266</v>
      </c>
      <c r="C156" s="167" t="s">
        <v>456</v>
      </c>
    </row>
    <row r="157" spans="1:3" x14ac:dyDescent="0.2">
      <c r="A157" s="168">
        <v>142</v>
      </c>
      <c r="B157" s="161" t="s">
        <v>266</v>
      </c>
      <c r="C157" s="167" t="s">
        <v>456</v>
      </c>
    </row>
    <row r="158" spans="1:3" x14ac:dyDescent="0.2">
      <c r="A158" s="168">
        <v>143</v>
      </c>
      <c r="B158" s="161" t="s">
        <v>252</v>
      </c>
      <c r="C158" s="167" t="s">
        <v>457</v>
      </c>
    </row>
    <row r="159" spans="1:3" x14ac:dyDescent="0.2">
      <c r="A159" s="168">
        <v>144</v>
      </c>
      <c r="B159" s="161" t="s">
        <v>267</v>
      </c>
      <c r="C159" s="167" t="s">
        <v>456</v>
      </c>
    </row>
    <row r="160" spans="1:3" x14ac:dyDescent="0.2">
      <c r="A160" s="168">
        <v>145</v>
      </c>
      <c r="B160" s="161" t="s">
        <v>267</v>
      </c>
      <c r="C160" s="167" t="s">
        <v>456</v>
      </c>
    </row>
    <row r="161" spans="1:3" x14ac:dyDescent="0.2">
      <c r="A161" s="168">
        <v>146</v>
      </c>
      <c r="B161" s="161" t="s">
        <v>267</v>
      </c>
      <c r="C161" s="167" t="s">
        <v>456</v>
      </c>
    </row>
    <row r="162" spans="1:3" x14ac:dyDescent="0.2">
      <c r="A162" s="168">
        <v>147</v>
      </c>
      <c r="B162" s="161" t="s">
        <v>267</v>
      </c>
      <c r="C162" s="167" t="s">
        <v>456</v>
      </c>
    </row>
    <row r="163" spans="1:3" x14ac:dyDescent="0.2">
      <c r="A163" s="168">
        <v>148</v>
      </c>
      <c r="B163" s="161" t="s">
        <v>268</v>
      </c>
      <c r="C163" s="167" t="s">
        <v>456</v>
      </c>
    </row>
    <row r="164" spans="1:3" x14ac:dyDescent="0.2">
      <c r="A164" s="168">
        <v>149</v>
      </c>
      <c r="B164" s="161" t="s">
        <v>269</v>
      </c>
      <c r="C164" s="167" t="s">
        <v>456</v>
      </c>
    </row>
    <row r="165" spans="1:3" x14ac:dyDescent="0.2">
      <c r="A165" s="168">
        <v>150</v>
      </c>
      <c r="B165" s="161" t="s">
        <v>261</v>
      </c>
      <c r="C165" s="167" t="s">
        <v>456</v>
      </c>
    </row>
    <row r="166" spans="1:3" x14ac:dyDescent="0.2">
      <c r="A166" s="168">
        <v>151</v>
      </c>
      <c r="B166" s="161" t="s">
        <v>261</v>
      </c>
      <c r="C166" s="167" t="s">
        <v>456</v>
      </c>
    </row>
    <row r="167" spans="1:3" x14ac:dyDescent="0.2">
      <c r="A167" s="168">
        <v>152</v>
      </c>
      <c r="B167" s="161" t="s">
        <v>261</v>
      </c>
      <c r="C167" s="167" t="s">
        <v>456</v>
      </c>
    </row>
    <row r="168" spans="1:3" x14ac:dyDescent="0.2">
      <c r="A168" s="168">
        <v>153</v>
      </c>
      <c r="B168" s="161" t="s">
        <v>261</v>
      </c>
      <c r="C168" s="167" t="s">
        <v>456</v>
      </c>
    </row>
    <row r="169" spans="1:3" x14ac:dyDescent="0.2">
      <c r="A169" s="168">
        <v>154</v>
      </c>
      <c r="B169" s="161" t="s">
        <v>261</v>
      </c>
      <c r="C169" s="167" t="s">
        <v>456</v>
      </c>
    </row>
    <row r="170" spans="1:3" x14ac:dyDescent="0.2">
      <c r="A170" s="168">
        <v>155</v>
      </c>
      <c r="B170" s="161" t="s">
        <v>249</v>
      </c>
      <c r="C170" s="167" t="s">
        <v>457</v>
      </c>
    </row>
    <row r="171" spans="1:3" x14ac:dyDescent="0.2">
      <c r="A171" s="168">
        <v>156</v>
      </c>
      <c r="B171" s="161" t="s">
        <v>261</v>
      </c>
      <c r="C171" s="167" t="s">
        <v>456</v>
      </c>
    </row>
    <row r="172" spans="1:3" x14ac:dyDescent="0.2">
      <c r="A172" s="168">
        <v>157</v>
      </c>
      <c r="B172" s="161" t="s">
        <v>261</v>
      </c>
      <c r="C172" s="167" t="s">
        <v>456</v>
      </c>
    </row>
    <row r="173" spans="1:3" x14ac:dyDescent="0.2">
      <c r="A173" s="168">
        <v>158</v>
      </c>
      <c r="B173" s="161" t="s">
        <v>261</v>
      </c>
      <c r="C173" s="167" t="s">
        <v>456</v>
      </c>
    </row>
    <row r="174" spans="1:3" x14ac:dyDescent="0.2">
      <c r="A174" s="168">
        <v>159</v>
      </c>
      <c r="B174" s="161" t="s">
        <v>236</v>
      </c>
      <c r="C174" s="167" t="s">
        <v>457</v>
      </c>
    </row>
    <row r="175" spans="1:3" x14ac:dyDescent="0.2">
      <c r="A175" s="168">
        <v>160</v>
      </c>
      <c r="B175" s="161" t="s">
        <v>261</v>
      </c>
      <c r="C175" s="167" t="s">
        <v>456</v>
      </c>
    </row>
    <row r="176" spans="1:3" x14ac:dyDescent="0.2">
      <c r="A176" s="168">
        <v>161</v>
      </c>
      <c r="B176" s="161" t="s">
        <v>261</v>
      </c>
      <c r="C176" s="167" t="s">
        <v>456</v>
      </c>
    </row>
    <row r="177" spans="1:3" x14ac:dyDescent="0.2">
      <c r="A177" s="168">
        <v>162</v>
      </c>
      <c r="B177" s="161" t="s">
        <v>261</v>
      </c>
      <c r="C177" s="167" t="s">
        <v>456</v>
      </c>
    </row>
    <row r="178" spans="1:3" x14ac:dyDescent="0.2">
      <c r="A178" s="168">
        <v>163</v>
      </c>
      <c r="B178" s="161" t="s">
        <v>261</v>
      </c>
      <c r="C178" s="167" t="s">
        <v>456</v>
      </c>
    </row>
    <row r="179" spans="1:3" x14ac:dyDescent="0.2">
      <c r="A179" s="168">
        <v>164</v>
      </c>
      <c r="B179" s="161" t="s">
        <v>261</v>
      </c>
      <c r="C179" s="167" t="s">
        <v>456</v>
      </c>
    </row>
    <row r="180" spans="1:3" x14ac:dyDescent="0.2">
      <c r="A180" s="168">
        <v>165</v>
      </c>
      <c r="B180" s="161" t="s">
        <v>261</v>
      </c>
      <c r="C180" s="167" t="s">
        <v>456</v>
      </c>
    </row>
    <row r="181" spans="1:3" x14ac:dyDescent="0.2">
      <c r="A181" s="168">
        <v>166</v>
      </c>
      <c r="B181" s="161" t="s">
        <v>261</v>
      </c>
      <c r="C181" s="167" t="s">
        <v>456</v>
      </c>
    </row>
    <row r="182" spans="1:3" x14ac:dyDescent="0.2">
      <c r="A182" s="168">
        <v>167</v>
      </c>
      <c r="B182" s="161" t="s">
        <v>261</v>
      </c>
      <c r="C182" s="167" t="s">
        <v>456</v>
      </c>
    </row>
    <row r="183" spans="1:3" x14ac:dyDescent="0.2">
      <c r="A183" s="168">
        <v>168</v>
      </c>
      <c r="B183" s="161" t="s">
        <v>261</v>
      </c>
      <c r="C183" s="167" t="s">
        <v>456</v>
      </c>
    </row>
    <row r="184" spans="1:3" x14ac:dyDescent="0.2">
      <c r="A184" s="168">
        <v>169</v>
      </c>
      <c r="B184" s="161" t="s">
        <v>261</v>
      </c>
      <c r="C184" s="167" t="s">
        <v>456</v>
      </c>
    </row>
    <row r="185" spans="1:3" x14ac:dyDescent="0.2">
      <c r="A185" s="168">
        <v>170</v>
      </c>
      <c r="B185" s="161" t="s">
        <v>261</v>
      </c>
      <c r="C185" s="167" t="s">
        <v>456</v>
      </c>
    </row>
    <row r="186" spans="1:3" x14ac:dyDescent="0.2">
      <c r="A186" s="168">
        <v>171</v>
      </c>
      <c r="B186" s="161" t="s">
        <v>261</v>
      </c>
      <c r="C186" s="167" t="s">
        <v>456</v>
      </c>
    </row>
    <row r="187" spans="1:3" x14ac:dyDescent="0.2">
      <c r="A187" s="168">
        <v>172</v>
      </c>
      <c r="B187" s="161" t="s">
        <v>261</v>
      </c>
      <c r="C187" s="167" t="s">
        <v>456</v>
      </c>
    </row>
    <row r="188" spans="1:3" x14ac:dyDescent="0.2">
      <c r="A188" s="168">
        <v>173</v>
      </c>
      <c r="B188" s="161" t="s">
        <v>261</v>
      </c>
      <c r="C188" s="167" t="s">
        <v>456</v>
      </c>
    </row>
    <row r="189" spans="1:3" x14ac:dyDescent="0.2">
      <c r="A189" s="168">
        <v>174</v>
      </c>
      <c r="B189" s="161" t="s">
        <v>261</v>
      </c>
      <c r="C189" s="167" t="s">
        <v>456</v>
      </c>
    </row>
    <row r="190" spans="1:3" x14ac:dyDescent="0.2">
      <c r="A190" s="168">
        <v>175</v>
      </c>
      <c r="B190" s="161" t="s">
        <v>261</v>
      </c>
      <c r="C190" s="167" t="s">
        <v>456</v>
      </c>
    </row>
    <row r="191" spans="1:3" x14ac:dyDescent="0.2">
      <c r="A191" s="168">
        <v>176</v>
      </c>
      <c r="B191" s="161" t="s">
        <v>261</v>
      </c>
      <c r="C191" s="167" t="s">
        <v>456</v>
      </c>
    </row>
    <row r="192" spans="1:3" x14ac:dyDescent="0.2">
      <c r="A192" s="168">
        <v>177</v>
      </c>
      <c r="B192" s="161" t="s">
        <v>261</v>
      </c>
      <c r="C192" s="167" t="s">
        <v>456</v>
      </c>
    </row>
    <row r="193" spans="1:3" x14ac:dyDescent="0.2">
      <c r="A193" s="168">
        <v>178</v>
      </c>
      <c r="B193" s="161" t="s">
        <v>270</v>
      </c>
      <c r="C193" s="167" t="s">
        <v>456</v>
      </c>
    </row>
    <row r="194" spans="1:3" x14ac:dyDescent="0.2">
      <c r="A194" s="168">
        <v>179</v>
      </c>
      <c r="B194" s="161" t="s">
        <v>261</v>
      </c>
      <c r="C194" s="167" t="s">
        <v>456</v>
      </c>
    </row>
    <row r="195" spans="1:3" x14ac:dyDescent="0.2">
      <c r="A195" s="168">
        <v>180</v>
      </c>
      <c r="B195" s="161" t="s">
        <v>261</v>
      </c>
      <c r="C195" s="167" t="s">
        <v>456</v>
      </c>
    </row>
    <row r="196" spans="1:3" x14ac:dyDescent="0.2">
      <c r="A196" s="168">
        <v>181</v>
      </c>
      <c r="B196" s="161" t="s">
        <v>261</v>
      </c>
      <c r="C196" s="167" t="s">
        <v>456</v>
      </c>
    </row>
    <row r="197" spans="1:3" x14ac:dyDescent="0.2">
      <c r="A197" s="168">
        <v>182</v>
      </c>
      <c r="B197" s="161" t="s">
        <v>261</v>
      </c>
      <c r="C197" s="167" t="s">
        <v>456</v>
      </c>
    </row>
    <row r="198" spans="1:3" x14ac:dyDescent="0.2">
      <c r="A198" s="168">
        <v>183</v>
      </c>
      <c r="B198" s="161" t="s">
        <v>261</v>
      </c>
      <c r="C198" s="167" t="s">
        <v>456</v>
      </c>
    </row>
    <row r="199" spans="1:3" x14ac:dyDescent="0.2">
      <c r="A199" s="168">
        <v>184</v>
      </c>
      <c r="B199" s="161" t="s">
        <v>261</v>
      </c>
      <c r="C199" s="167" t="s">
        <v>456</v>
      </c>
    </row>
    <row r="200" spans="1:3" x14ac:dyDescent="0.2">
      <c r="A200" s="168">
        <v>185</v>
      </c>
      <c r="B200" s="161" t="s">
        <v>261</v>
      </c>
      <c r="C200" s="167" t="s">
        <v>456</v>
      </c>
    </row>
    <row r="201" spans="1:3" x14ac:dyDescent="0.2">
      <c r="A201" s="168">
        <v>186</v>
      </c>
      <c r="B201" s="161" t="s">
        <v>261</v>
      </c>
      <c r="C201" s="167" t="s">
        <v>456</v>
      </c>
    </row>
    <row r="202" spans="1:3" x14ac:dyDescent="0.2">
      <c r="A202" s="168">
        <v>187</v>
      </c>
      <c r="B202" s="161" t="s">
        <v>261</v>
      </c>
      <c r="C202" s="167" t="s">
        <v>456</v>
      </c>
    </row>
    <row r="203" spans="1:3" x14ac:dyDescent="0.2">
      <c r="A203" s="168">
        <v>188</v>
      </c>
      <c r="B203" s="161" t="s">
        <v>261</v>
      </c>
      <c r="C203" s="167" t="s">
        <v>456</v>
      </c>
    </row>
    <row r="204" spans="1:3" x14ac:dyDescent="0.2">
      <c r="A204" s="168">
        <v>189</v>
      </c>
      <c r="B204" s="161" t="s">
        <v>261</v>
      </c>
      <c r="C204" s="167" t="s">
        <v>457</v>
      </c>
    </row>
    <row r="205" spans="1:3" x14ac:dyDescent="0.2">
      <c r="A205" s="168">
        <v>190</v>
      </c>
      <c r="B205" s="161" t="s">
        <v>261</v>
      </c>
      <c r="C205" s="167" t="s">
        <v>457</v>
      </c>
    </row>
    <row r="206" spans="1:3" x14ac:dyDescent="0.2">
      <c r="A206" s="168">
        <v>191</v>
      </c>
      <c r="B206" s="161" t="s">
        <v>261</v>
      </c>
      <c r="C206" s="167" t="s">
        <v>457</v>
      </c>
    </row>
    <row r="207" spans="1:3" x14ac:dyDescent="0.2">
      <c r="A207" s="168">
        <v>192</v>
      </c>
      <c r="B207" s="161" t="s">
        <v>261</v>
      </c>
      <c r="C207" s="167" t="s">
        <v>457</v>
      </c>
    </row>
    <row r="208" spans="1:3" x14ac:dyDescent="0.2">
      <c r="A208" s="168">
        <v>193</v>
      </c>
      <c r="B208" s="161" t="s">
        <v>261</v>
      </c>
      <c r="C208" s="167" t="s">
        <v>457</v>
      </c>
    </row>
    <row r="209" spans="1:3" x14ac:dyDescent="0.2">
      <c r="A209" s="168">
        <v>194</v>
      </c>
      <c r="B209" s="161" t="s">
        <v>261</v>
      </c>
      <c r="C209" s="167" t="s">
        <v>457</v>
      </c>
    </row>
    <row r="210" spans="1:3" x14ac:dyDescent="0.2">
      <c r="A210" s="168">
        <v>195</v>
      </c>
      <c r="B210" s="161" t="s">
        <v>261</v>
      </c>
      <c r="C210" s="167" t="s">
        <v>457</v>
      </c>
    </row>
    <row r="211" spans="1:3" x14ac:dyDescent="0.2">
      <c r="A211" s="168">
        <v>196</v>
      </c>
      <c r="B211" s="161" t="s">
        <v>261</v>
      </c>
      <c r="C211" s="167" t="s">
        <v>457</v>
      </c>
    </row>
    <row r="212" spans="1:3" x14ac:dyDescent="0.2">
      <c r="A212" s="168">
        <v>197</v>
      </c>
      <c r="B212" s="161" t="s">
        <v>261</v>
      </c>
      <c r="C212" s="167" t="s">
        <v>457</v>
      </c>
    </row>
    <row r="213" spans="1:3" x14ac:dyDescent="0.2">
      <c r="A213" s="168">
        <v>198</v>
      </c>
      <c r="B213" s="161" t="s">
        <v>261</v>
      </c>
      <c r="C213" s="167" t="s">
        <v>457</v>
      </c>
    </row>
    <row r="214" spans="1:3" x14ac:dyDescent="0.2">
      <c r="A214" s="168">
        <v>199</v>
      </c>
      <c r="B214" s="161" t="s">
        <v>261</v>
      </c>
      <c r="C214" s="167" t="s">
        <v>457</v>
      </c>
    </row>
    <row r="215" spans="1:3" x14ac:dyDescent="0.2">
      <c r="A215" s="168">
        <v>201</v>
      </c>
      <c r="B215" s="161" t="s">
        <v>261</v>
      </c>
      <c r="C215" s="167" t="s">
        <v>457</v>
      </c>
    </row>
    <row r="216" spans="1:3" x14ac:dyDescent="0.2">
      <c r="A216" s="168">
        <v>202</v>
      </c>
      <c r="B216" s="161" t="s">
        <v>261</v>
      </c>
      <c r="C216" s="167" t="s">
        <v>457</v>
      </c>
    </row>
    <row r="217" spans="1:3" x14ac:dyDescent="0.2">
      <c r="A217" s="168">
        <v>203</v>
      </c>
      <c r="B217" s="161" t="s">
        <v>261</v>
      </c>
      <c r="C217" s="167" t="s">
        <v>457</v>
      </c>
    </row>
    <row r="218" spans="1:3" x14ac:dyDescent="0.2">
      <c r="A218" s="168">
        <v>204</v>
      </c>
      <c r="B218" s="161" t="s">
        <v>261</v>
      </c>
      <c r="C218" s="167" t="s">
        <v>457</v>
      </c>
    </row>
    <row r="219" spans="1:3" x14ac:dyDescent="0.2">
      <c r="A219" s="168">
        <v>205</v>
      </c>
      <c r="B219" s="161" t="s">
        <v>261</v>
      </c>
      <c r="C219" s="167" t="s">
        <v>457</v>
      </c>
    </row>
    <row r="220" spans="1:3" x14ac:dyDescent="0.2">
      <c r="A220" s="168">
        <v>206</v>
      </c>
      <c r="B220" s="161" t="s">
        <v>261</v>
      </c>
      <c r="C220" s="167" t="s">
        <v>457</v>
      </c>
    </row>
    <row r="221" spans="1:3" x14ac:dyDescent="0.2">
      <c r="A221" s="168">
        <v>207</v>
      </c>
      <c r="B221" s="161" t="s">
        <v>261</v>
      </c>
      <c r="C221" s="167" t="s">
        <v>457</v>
      </c>
    </row>
    <row r="222" spans="1:3" x14ac:dyDescent="0.2">
      <c r="A222" s="168">
        <v>208</v>
      </c>
      <c r="B222" s="161" t="s">
        <v>261</v>
      </c>
      <c r="C222" s="167" t="s">
        <v>457</v>
      </c>
    </row>
    <row r="223" spans="1:3" x14ac:dyDescent="0.2">
      <c r="A223" s="168">
        <v>209</v>
      </c>
      <c r="B223" s="161" t="s">
        <v>261</v>
      </c>
      <c r="C223" s="167" t="s">
        <v>456</v>
      </c>
    </row>
    <row r="224" spans="1:3" x14ac:dyDescent="0.2">
      <c r="A224" s="168">
        <v>210</v>
      </c>
      <c r="B224" s="161" t="s">
        <v>261</v>
      </c>
      <c r="C224" s="167" t="s">
        <v>456</v>
      </c>
    </row>
    <row r="225" spans="1:3" x14ac:dyDescent="0.2">
      <c r="A225" s="168">
        <v>211</v>
      </c>
      <c r="B225" s="161" t="s">
        <v>261</v>
      </c>
      <c r="C225" s="167" t="s">
        <v>456</v>
      </c>
    </row>
    <row r="226" spans="1:3" x14ac:dyDescent="0.2">
      <c r="A226" s="168">
        <v>212</v>
      </c>
      <c r="B226" s="161" t="s">
        <v>261</v>
      </c>
      <c r="C226" s="167" t="s">
        <v>456</v>
      </c>
    </row>
    <row r="227" spans="1:3" x14ac:dyDescent="0.2">
      <c r="A227" s="168">
        <v>213</v>
      </c>
      <c r="B227" s="161" t="s">
        <v>261</v>
      </c>
      <c r="C227" s="167" t="s">
        <v>456</v>
      </c>
    </row>
    <row r="228" spans="1:3" x14ac:dyDescent="0.2">
      <c r="A228" s="168">
        <v>214</v>
      </c>
      <c r="B228" s="161" t="s">
        <v>261</v>
      </c>
      <c r="C228" s="167" t="s">
        <v>456</v>
      </c>
    </row>
    <row r="229" spans="1:3" x14ac:dyDescent="0.2">
      <c r="A229" s="168">
        <v>215</v>
      </c>
      <c r="B229" s="161" t="s">
        <v>261</v>
      </c>
      <c r="C229" s="167" t="s">
        <v>456</v>
      </c>
    </row>
    <row r="230" spans="1:3" x14ac:dyDescent="0.2">
      <c r="A230" s="168">
        <v>216</v>
      </c>
      <c r="B230" s="161" t="s">
        <v>261</v>
      </c>
      <c r="C230" s="167" t="s">
        <v>456</v>
      </c>
    </row>
    <row r="231" spans="1:3" x14ac:dyDescent="0.2">
      <c r="A231" s="168">
        <v>217</v>
      </c>
      <c r="B231" s="161" t="s">
        <v>261</v>
      </c>
      <c r="C231" s="167" t="s">
        <v>456</v>
      </c>
    </row>
    <row r="232" spans="1:3" x14ac:dyDescent="0.2">
      <c r="A232" s="168">
        <v>218</v>
      </c>
      <c r="B232" s="161" t="s">
        <v>261</v>
      </c>
      <c r="C232" s="167" t="s">
        <v>456</v>
      </c>
    </row>
    <row r="233" spans="1:3" x14ac:dyDescent="0.2">
      <c r="A233" s="168">
        <v>219</v>
      </c>
      <c r="B233" s="161" t="s">
        <v>261</v>
      </c>
      <c r="C233" s="167" t="s">
        <v>456</v>
      </c>
    </row>
    <row r="234" spans="1:3" x14ac:dyDescent="0.2">
      <c r="A234" s="168">
        <v>220</v>
      </c>
      <c r="B234" s="161" t="s">
        <v>261</v>
      </c>
      <c r="C234" s="167" t="s">
        <v>456</v>
      </c>
    </row>
    <row r="235" spans="1:3" x14ac:dyDescent="0.2">
      <c r="A235" s="168">
        <v>221</v>
      </c>
      <c r="B235" s="161" t="s">
        <v>261</v>
      </c>
      <c r="C235" s="167" t="s">
        <v>456</v>
      </c>
    </row>
    <row r="236" spans="1:3" x14ac:dyDescent="0.2">
      <c r="A236" s="168">
        <v>222</v>
      </c>
      <c r="B236" s="161" t="s">
        <v>261</v>
      </c>
      <c r="C236" s="167" t="s">
        <v>456</v>
      </c>
    </row>
    <row r="237" spans="1:3" x14ac:dyDescent="0.2">
      <c r="A237" s="168">
        <v>223</v>
      </c>
      <c r="B237" s="161" t="s">
        <v>261</v>
      </c>
      <c r="C237" s="167" t="s">
        <v>456</v>
      </c>
    </row>
    <row r="238" spans="1:3" x14ac:dyDescent="0.2">
      <c r="A238" s="168">
        <v>224</v>
      </c>
      <c r="B238" s="161" t="s">
        <v>261</v>
      </c>
      <c r="C238" s="167" t="s">
        <v>456</v>
      </c>
    </row>
    <row r="239" spans="1:3" x14ac:dyDescent="0.2">
      <c r="A239" s="168">
        <v>225</v>
      </c>
      <c r="B239" s="161" t="s">
        <v>261</v>
      </c>
      <c r="C239" s="167" t="s">
        <v>456</v>
      </c>
    </row>
    <row r="240" spans="1:3" x14ac:dyDescent="0.2">
      <c r="A240" s="168">
        <v>226</v>
      </c>
      <c r="B240" s="161" t="s">
        <v>261</v>
      </c>
      <c r="C240" s="167" t="s">
        <v>456</v>
      </c>
    </row>
    <row r="241" spans="1:3" x14ac:dyDescent="0.2">
      <c r="A241" s="168">
        <v>227</v>
      </c>
      <c r="B241" s="161" t="s">
        <v>261</v>
      </c>
      <c r="C241" s="167" t="s">
        <v>456</v>
      </c>
    </row>
    <row r="242" spans="1:3" x14ac:dyDescent="0.2">
      <c r="A242" s="168">
        <v>228</v>
      </c>
      <c r="B242" s="161" t="s">
        <v>271</v>
      </c>
      <c r="C242" s="167" t="s">
        <v>457</v>
      </c>
    </row>
    <row r="243" spans="1:3" x14ac:dyDescent="0.2">
      <c r="A243" s="168">
        <v>229</v>
      </c>
      <c r="B243" s="161" t="s">
        <v>271</v>
      </c>
      <c r="C243" s="167" t="s">
        <v>457</v>
      </c>
    </row>
    <row r="244" spans="1:3" x14ac:dyDescent="0.2">
      <c r="A244" s="168">
        <v>230</v>
      </c>
      <c r="B244" s="161" t="s">
        <v>261</v>
      </c>
      <c r="C244" s="167" t="s">
        <v>457</v>
      </c>
    </row>
    <row r="245" spans="1:3" x14ac:dyDescent="0.2">
      <c r="A245" s="168">
        <v>231</v>
      </c>
      <c r="B245" s="161" t="s">
        <v>249</v>
      </c>
      <c r="C245" s="167" t="s">
        <v>456</v>
      </c>
    </row>
    <row r="246" spans="1:3" x14ac:dyDescent="0.2">
      <c r="A246" s="168">
        <v>233</v>
      </c>
      <c r="B246" s="161" t="s">
        <v>249</v>
      </c>
      <c r="C246" s="167" t="s">
        <v>456</v>
      </c>
    </row>
    <row r="247" spans="1:3" x14ac:dyDescent="0.2">
      <c r="A247" s="168">
        <v>234</v>
      </c>
      <c r="B247" s="161" t="s">
        <v>249</v>
      </c>
      <c r="C247" s="167" t="s">
        <v>456</v>
      </c>
    </row>
    <row r="248" spans="1:3" x14ac:dyDescent="0.2">
      <c r="A248" s="168">
        <v>235</v>
      </c>
      <c r="B248" s="161" t="s">
        <v>249</v>
      </c>
      <c r="C248" s="167" t="s">
        <v>456</v>
      </c>
    </row>
    <row r="249" spans="1:3" x14ac:dyDescent="0.2">
      <c r="A249" s="168">
        <v>236</v>
      </c>
      <c r="B249" s="161" t="s">
        <v>249</v>
      </c>
      <c r="C249" s="167" t="s">
        <v>456</v>
      </c>
    </row>
    <row r="250" spans="1:3" x14ac:dyDescent="0.2">
      <c r="A250" s="168">
        <v>237</v>
      </c>
      <c r="B250" s="161" t="s">
        <v>249</v>
      </c>
      <c r="C250" s="167" t="s">
        <v>456</v>
      </c>
    </row>
    <row r="251" spans="1:3" x14ac:dyDescent="0.2">
      <c r="A251" s="168">
        <v>238</v>
      </c>
      <c r="B251" s="161" t="s">
        <v>261</v>
      </c>
      <c r="C251" s="167" t="s">
        <v>456</v>
      </c>
    </row>
    <row r="252" spans="1:3" x14ac:dyDescent="0.2">
      <c r="A252" s="168">
        <v>241</v>
      </c>
      <c r="B252" s="161" t="s">
        <v>272</v>
      </c>
      <c r="C252" s="167" t="s">
        <v>456</v>
      </c>
    </row>
    <row r="253" spans="1:3" x14ac:dyDescent="0.2">
      <c r="A253" s="168">
        <v>242</v>
      </c>
      <c r="B253" s="161" t="s">
        <v>273</v>
      </c>
      <c r="C253" s="167" t="s">
        <v>456</v>
      </c>
    </row>
    <row r="254" spans="1:3" x14ac:dyDescent="0.2">
      <c r="A254" s="168">
        <v>243</v>
      </c>
      <c r="B254" s="161" t="s">
        <v>237</v>
      </c>
      <c r="C254" s="167" t="s">
        <v>456</v>
      </c>
    </row>
    <row r="255" spans="1:3" x14ac:dyDescent="0.2">
      <c r="A255" s="168">
        <v>244</v>
      </c>
      <c r="B255" s="161" t="s">
        <v>261</v>
      </c>
      <c r="C255" s="167" t="s">
        <v>456</v>
      </c>
    </row>
    <row r="256" spans="1:3" x14ac:dyDescent="0.2">
      <c r="A256" s="168">
        <v>245</v>
      </c>
      <c r="B256" s="161" t="s">
        <v>273</v>
      </c>
      <c r="C256" s="167" t="s">
        <v>456</v>
      </c>
    </row>
    <row r="257" spans="1:3" x14ac:dyDescent="0.2">
      <c r="A257" s="168">
        <v>246</v>
      </c>
      <c r="B257" s="161" t="s">
        <v>274</v>
      </c>
      <c r="C257" s="167" t="s">
        <v>456</v>
      </c>
    </row>
    <row r="258" spans="1:3" x14ac:dyDescent="0.2">
      <c r="A258" s="168">
        <v>247</v>
      </c>
      <c r="B258" s="161" t="s">
        <v>273</v>
      </c>
      <c r="C258" s="167" t="s">
        <v>456</v>
      </c>
    </row>
    <row r="259" spans="1:3" x14ac:dyDescent="0.2">
      <c r="A259" s="168">
        <v>248</v>
      </c>
      <c r="B259" s="161" t="s">
        <v>261</v>
      </c>
      <c r="C259" s="167" t="s">
        <v>456</v>
      </c>
    </row>
    <row r="260" spans="1:3" x14ac:dyDescent="0.2">
      <c r="A260" s="168">
        <v>249</v>
      </c>
      <c r="B260" s="161" t="s">
        <v>273</v>
      </c>
      <c r="C260" s="167" t="s">
        <v>456</v>
      </c>
    </row>
    <row r="261" spans="1:3" x14ac:dyDescent="0.2">
      <c r="A261" s="168">
        <v>250</v>
      </c>
      <c r="B261" s="161" t="s">
        <v>275</v>
      </c>
      <c r="C261" s="167" t="s">
        <v>457</v>
      </c>
    </row>
    <row r="262" spans="1:3" x14ac:dyDescent="0.2">
      <c r="A262" s="168">
        <v>251</v>
      </c>
      <c r="B262" s="161" t="s">
        <v>275</v>
      </c>
      <c r="C262" s="167" t="s">
        <v>457</v>
      </c>
    </row>
    <row r="263" spans="1:3" x14ac:dyDescent="0.2">
      <c r="A263" s="168">
        <v>252</v>
      </c>
      <c r="B263" s="161" t="s">
        <v>275</v>
      </c>
      <c r="C263" s="167" t="s">
        <v>457</v>
      </c>
    </row>
    <row r="264" spans="1:3" x14ac:dyDescent="0.2">
      <c r="A264" s="168">
        <v>253</v>
      </c>
      <c r="B264" s="161" t="s">
        <v>275</v>
      </c>
      <c r="C264" s="167" t="s">
        <v>457</v>
      </c>
    </row>
    <row r="265" spans="1:3" x14ac:dyDescent="0.2">
      <c r="A265" s="168">
        <v>254</v>
      </c>
      <c r="B265" s="161" t="s">
        <v>276</v>
      </c>
      <c r="C265" s="167" t="s">
        <v>456</v>
      </c>
    </row>
    <row r="266" spans="1:3" x14ac:dyDescent="0.2">
      <c r="A266" s="168">
        <v>255</v>
      </c>
      <c r="B266" s="161" t="s">
        <v>277</v>
      </c>
      <c r="C266" s="167" t="s">
        <v>456</v>
      </c>
    </row>
    <row r="267" spans="1:3" x14ac:dyDescent="0.2">
      <c r="A267" s="168">
        <v>257</v>
      </c>
      <c r="B267" s="161" t="s">
        <v>278</v>
      </c>
      <c r="C267" s="167" t="s">
        <v>456</v>
      </c>
    </row>
    <row r="268" spans="1:3" x14ac:dyDescent="0.2">
      <c r="A268" s="168">
        <v>258</v>
      </c>
      <c r="B268" s="161" t="s">
        <v>279</v>
      </c>
      <c r="C268" s="167" t="s">
        <v>456</v>
      </c>
    </row>
    <row r="269" spans="1:3" x14ac:dyDescent="0.2">
      <c r="A269" s="168">
        <v>259</v>
      </c>
      <c r="B269" s="161" t="s">
        <v>280</v>
      </c>
      <c r="C269" s="167" t="s">
        <v>456</v>
      </c>
    </row>
    <row r="270" spans="1:3" x14ac:dyDescent="0.2">
      <c r="A270" s="168">
        <v>260</v>
      </c>
      <c r="B270" s="161" t="s">
        <v>279</v>
      </c>
      <c r="C270" s="167" t="s">
        <v>457</v>
      </c>
    </row>
    <row r="271" spans="1:3" x14ac:dyDescent="0.2">
      <c r="A271" s="168">
        <v>261</v>
      </c>
      <c r="B271" s="161" t="s">
        <v>279</v>
      </c>
      <c r="C271" s="167" t="s">
        <v>456</v>
      </c>
    </row>
    <row r="272" spans="1:3" x14ac:dyDescent="0.2">
      <c r="A272" s="168">
        <v>262</v>
      </c>
      <c r="B272" s="161" t="s">
        <v>279</v>
      </c>
      <c r="C272" s="167" t="s">
        <v>456</v>
      </c>
    </row>
    <row r="273" spans="1:3" x14ac:dyDescent="0.2">
      <c r="A273" s="168">
        <v>263</v>
      </c>
      <c r="B273" s="161" t="s">
        <v>279</v>
      </c>
      <c r="C273" s="167" t="s">
        <v>456</v>
      </c>
    </row>
    <row r="274" spans="1:3" x14ac:dyDescent="0.2">
      <c r="A274" s="168">
        <v>264</v>
      </c>
      <c r="B274" s="161" t="s">
        <v>279</v>
      </c>
      <c r="C274" s="167" t="s">
        <v>456</v>
      </c>
    </row>
    <row r="275" spans="1:3" x14ac:dyDescent="0.2">
      <c r="A275" s="168">
        <v>265</v>
      </c>
      <c r="B275" s="161" t="s">
        <v>281</v>
      </c>
      <c r="C275" s="167" t="s">
        <v>457</v>
      </c>
    </row>
    <row r="276" spans="1:3" x14ac:dyDescent="0.2">
      <c r="A276" s="168">
        <v>266</v>
      </c>
      <c r="B276" s="161" t="s">
        <v>281</v>
      </c>
      <c r="C276" s="167" t="s">
        <v>457</v>
      </c>
    </row>
    <row r="277" spans="1:3" x14ac:dyDescent="0.2">
      <c r="A277" s="168">
        <v>267</v>
      </c>
      <c r="B277" s="161" t="s">
        <v>281</v>
      </c>
      <c r="C277" s="167" t="s">
        <v>457</v>
      </c>
    </row>
    <row r="278" spans="1:3" x14ac:dyDescent="0.2">
      <c r="A278" s="168">
        <v>268</v>
      </c>
      <c r="B278" s="161" t="s">
        <v>281</v>
      </c>
      <c r="C278" s="167" t="s">
        <v>457</v>
      </c>
    </row>
    <row r="279" spans="1:3" x14ac:dyDescent="0.2">
      <c r="A279" s="168">
        <v>269</v>
      </c>
      <c r="B279" s="161" t="s">
        <v>281</v>
      </c>
      <c r="C279" s="167" t="s">
        <v>457</v>
      </c>
    </row>
    <row r="280" spans="1:3" x14ac:dyDescent="0.2">
      <c r="A280" s="168">
        <v>270</v>
      </c>
      <c r="B280" s="161" t="s">
        <v>281</v>
      </c>
      <c r="C280" s="167" t="s">
        <v>457</v>
      </c>
    </row>
    <row r="281" spans="1:3" x14ac:dyDescent="0.2">
      <c r="A281" s="168">
        <v>271</v>
      </c>
      <c r="B281" s="161" t="s">
        <v>281</v>
      </c>
      <c r="C281" s="167" t="s">
        <v>457</v>
      </c>
    </row>
    <row r="282" spans="1:3" x14ac:dyDescent="0.2">
      <c r="A282" s="168">
        <v>272</v>
      </c>
      <c r="B282" s="161" t="s">
        <v>281</v>
      </c>
      <c r="C282" s="167" t="s">
        <v>457</v>
      </c>
    </row>
    <row r="283" spans="1:3" x14ac:dyDescent="0.2">
      <c r="A283" s="168">
        <v>273</v>
      </c>
      <c r="B283" s="161" t="s">
        <v>281</v>
      </c>
      <c r="C283" s="167" t="s">
        <v>457</v>
      </c>
    </row>
    <row r="284" spans="1:3" x14ac:dyDescent="0.2">
      <c r="A284" s="168">
        <v>274</v>
      </c>
      <c r="B284" s="161" t="s">
        <v>281</v>
      </c>
      <c r="C284" s="167" t="s">
        <v>457</v>
      </c>
    </row>
    <row r="285" spans="1:3" x14ac:dyDescent="0.2">
      <c r="A285" s="168">
        <v>276</v>
      </c>
      <c r="B285" s="161" t="s">
        <v>281</v>
      </c>
      <c r="C285" s="167" t="s">
        <v>457</v>
      </c>
    </row>
    <row r="286" spans="1:3" x14ac:dyDescent="0.2">
      <c r="A286" s="168">
        <v>277</v>
      </c>
      <c r="B286" s="161" t="s">
        <v>282</v>
      </c>
      <c r="C286" s="167" t="s">
        <v>457</v>
      </c>
    </row>
    <row r="287" spans="1:3" x14ac:dyDescent="0.2">
      <c r="A287" s="168">
        <v>278</v>
      </c>
      <c r="B287" s="161" t="s">
        <v>283</v>
      </c>
      <c r="C287" s="167" t="s">
        <v>457</v>
      </c>
    </row>
    <row r="288" spans="1:3" x14ac:dyDescent="0.2">
      <c r="A288" s="168">
        <v>279</v>
      </c>
      <c r="B288" s="161" t="s">
        <v>284</v>
      </c>
      <c r="C288" s="167" t="s">
        <v>457</v>
      </c>
    </row>
    <row r="289" spans="1:3" x14ac:dyDescent="0.2">
      <c r="A289" s="168">
        <v>280</v>
      </c>
      <c r="B289" s="161" t="s">
        <v>285</v>
      </c>
      <c r="C289" s="167" t="s">
        <v>457</v>
      </c>
    </row>
    <row r="290" spans="1:3" x14ac:dyDescent="0.2">
      <c r="A290" s="168">
        <v>281</v>
      </c>
      <c r="B290" s="161" t="s">
        <v>286</v>
      </c>
      <c r="C290" s="167" t="s">
        <v>456</v>
      </c>
    </row>
    <row r="291" spans="1:3" x14ac:dyDescent="0.2">
      <c r="A291" s="168">
        <v>283</v>
      </c>
      <c r="B291" s="161" t="s">
        <v>287</v>
      </c>
      <c r="C291" s="167" t="s">
        <v>456</v>
      </c>
    </row>
    <row r="292" spans="1:3" x14ac:dyDescent="0.2">
      <c r="A292" s="168">
        <v>284</v>
      </c>
      <c r="B292" s="161" t="s">
        <v>229</v>
      </c>
      <c r="C292" s="167" t="s">
        <v>457</v>
      </c>
    </row>
    <row r="293" spans="1:3" x14ac:dyDescent="0.2">
      <c r="A293" s="168">
        <v>285</v>
      </c>
      <c r="B293" s="161" t="s">
        <v>229</v>
      </c>
      <c r="C293" s="167" t="s">
        <v>457</v>
      </c>
    </row>
    <row r="294" spans="1:3" x14ac:dyDescent="0.2">
      <c r="A294" s="168">
        <v>286</v>
      </c>
      <c r="B294" s="161" t="s">
        <v>288</v>
      </c>
      <c r="C294" s="167" t="s">
        <v>457</v>
      </c>
    </row>
    <row r="295" spans="1:3" x14ac:dyDescent="0.2">
      <c r="A295" s="168">
        <v>287</v>
      </c>
      <c r="B295" s="161" t="s">
        <v>289</v>
      </c>
      <c r="C295" s="167" t="s">
        <v>457</v>
      </c>
    </row>
    <row r="296" spans="1:3" x14ac:dyDescent="0.2">
      <c r="A296" s="168">
        <v>288</v>
      </c>
      <c r="B296" s="161" t="s">
        <v>290</v>
      </c>
      <c r="C296" s="167" t="s">
        <v>457</v>
      </c>
    </row>
    <row r="297" spans="1:3" x14ac:dyDescent="0.2">
      <c r="A297" s="168">
        <v>289</v>
      </c>
      <c r="B297" s="161" t="s">
        <v>290</v>
      </c>
      <c r="C297" s="167" t="s">
        <v>457</v>
      </c>
    </row>
    <row r="298" spans="1:3" x14ac:dyDescent="0.2">
      <c r="A298" s="168">
        <v>290</v>
      </c>
      <c r="B298" s="161" t="s">
        <v>290</v>
      </c>
      <c r="C298" s="167" t="s">
        <v>457</v>
      </c>
    </row>
    <row r="299" spans="1:3" x14ac:dyDescent="0.2">
      <c r="A299" s="168">
        <v>291</v>
      </c>
      <c r="B299" s="161" t="s">
        <v>290</v>
      </c>
      <c r="C299" s="167" t="s">
        <v>457</v>
      </c>
    </row>
    <row r="300" spans="1:3" x14ac:dyDescent="0.2">
      <c r="A300" s="168">
        <v>292</v>
      </c>
      <c r="B300" s="161" t="s">
        <v>290</v>
      </c>
      <c r="C300" s="167" t="s">
        <v>457</v>
      </c>
    </row>
    <row r="301" spans="1:3" x14ac:dyDescent="0.2">
      <c r="A301" s="168">
        <v>297</v>
      </c>
      <c r="B301" s="161" t="s">
        <v>290</v>
      </c>
      <c r="C301" s="167" t="s">
        <v>457</v>
      </c>
    </row>
    <row r="302" spans="1:3" x14ac:dyDescent="0.2">
      <c r="A302" s="168">
        <v>298</v>
      </c>
      <c r="B302" s="161" t="s">
        <v>290</v>
      </c>
      <c r="C302" s="167" t="s">
        <v>457</v>
      </c>
    </row>
    <row r="303" spans="1:3" x14ac:dyDescent="0.2">
      <c r="A303" s="168">
        <v>299</v>
      </c>
      <c r="B303" s="161" t="s">
        <v>290</v>
      </c>
      <c r="C303" s="167" t="s">
        <v>457</v>
      </c>
    </row>
    <row r="304" spans="1:3" x14ac:dyDescent="0.2">
      <c r="A304" s="168">
        <v>300</v>
      </c>
      <c r="B304" s="161" t="s">
        <v>291</v>
      </c>
      <c r="C304" s="167" t="s">
        <v>456</v>
      </c>
    </row>
    <row r="305" spans="1:3" x14ac:dyDescent="0.2">
      <c r="A305" s="168">
        <v>301</v>
      </c>
      <c r="B305" s="161" t="s">
        <v>292</v>
      </c>
      <c r="C305" s="167" t="s">
        <v>456</v>
      </c>
    </row>
    <row r="306" spans="1:3" x14ac:dyDescent="0.2">
      <c r="A306" s="168">
        <v>302</v>
      </c>
      <c r="B306" s="161" t="s">
        <v>293</v>
      </c>
      <c r="C306" s="167" t="s">
        <v>456</v>
      </c>
    </row>
    <row r="307" spans="1:3" x14ac:dyDescent="0.2">
      <c r="A307" s="168">
        <v>303</v>
      </c>
      <c r="B307" s="161" t="s">
        <v>290</v>
      </c>
      <c r="C307" s="167" t="s">
        <v>457</v>
      </c>
    </row>
    <row r="308" spans="1:3" x14ac:dyDescent="0.2">
      <c r="A308" s="168">
        <v>304</v>
      </c>
      <c r="B308" s="161" t="s">
        <v>290</v>
      </c>
      <c r="C308" s="167" t="s">
        <v>457</v>
      </c>
    </row>
    <row r="309" spans="1:3" x14ac:dyDescent="0.2">
      <c r="A309" s="168">
        <v>305</v>
      </c>
      <c r="B309" s="161" t="s">
        <v>294</v>
      </c>
      <c r="C309" s="167" t="s">
        <v>456</v>
      </c>
    </row>
    <row r="310" spans="1:3" x14ac:dyDescent="0.2">
      <c r="A310" s="168">
        <v>306</v>
      </c>
      <c r="B310" s="161" t="s">
        <v>294</v>
      </c>
      <c r="C310" s="167" t="s">
        <v>456</v>
      </c>
    </row>
    <row r="311" spans="1:3" x14ac:dyDescent="0.2">
      <c r="A311" s="168">
        <v>307</v>
      </c>
      <c r="B311" s="161" t="s">
        <v>294</v>
      </c>
      <c r="C311" s="167" t="s">
        <v>456</v>
      </c>
    </row>
    <row r="312" spans="1:3" x14ac:dyDescent="0.2">
      <c r="A312" s="168">
        <v>308</v>
      </c>
      <c r="B312" s="161" t="s">
        <v>294</v>
      </c>
      <c r="C312" s="167" t="s">
        <v>456</v>
      </c>
    </row>
    <row r="313" spans="1:3" x14ac:dyDescent="0.2">
      <c r="A313" s="168">
        <v>309</v>
      </c>
      <c r="B313" s="161" t="s">
        <v>295</v>
      </c>
      <c r="C313" s="167" t="s">
        <v>456</v>
      </c>
    </row>
    <row r="314" spans="1:3" x14ac:dyDescent="0.2">
      <c r="A314" s="168">
        <v>310</v>
      </c>
      <c r="B314" s="161" t="s">
        <v>296</v>
      </c>
      <c r="C314" s="167" t="s">
        <v>456</v>
      </c>
    </row>
    <row r="315" spans="1:3" x14ac:dyDescent="0.2">
      <c r="A315" s="168">
        <v>312</v>
      </c>
      <c r="B315" s="161" t="s">
        <v>297</v>
      </c>
      <c r="C315" s="167" t="s">
        <v>456</v>
      </c>
    </row>
    <row r="316" spans="1:3" x14ac:dyDescent="0.2">
      <c r="A316" s="168">
        <v>313</v>
      </c>
      <c r="B316" s="161" t="s">
        <v>298</v>
      </c>
      <c r="C316" s="167" t="s">
        <v>457</v>
      </c>
    </row>
    <row r="317" spans="1:3" x14ac:dyDescent="0.2">
      <c r="A317" s="168">
        <v>314</v>
      </c>
      <c r="B317" s="161" t="s">
        <v>299</v>
      </c>
      <c r="C317" s="167" t="s">
        <v>457</v>
      </c>
    </row>
    <row r="318" spans="1:3" x14ac:dyDescent="0.2">
      <c r="A318" s="168">
        <v>315</v>
      </c>
      <c r="B318" s="161" t="s">
        <v>300</v>
      </c>
      <c r="C318" s="167" t="s">
        <v>457</v>
      </c>
    </row>
    <row r="319" spans="1:3" x14ac:dyDescent="0.2">
      <c r="A319" s="168">
        <v>316</v>
      </c>
      <c r="B319" s="161" t="s">
        <v>301</v>
      </c>
      <c r="C319" s="167" t="s">
        <v>456</v>
      </c>
    </row>
    <row r="320" spans="1:3" x14ac:dyDescent="0.2">
      <c r="A320" s="168">
        <v>317</v>
      </c>
      <c r="B320" s="161" t="s">
        <v>301</v>
      </c>
      <c r="C320" s="167" t="s">
        <v>456</v>
      </c>
    </row>
    <row r="321" spans="1:3" x14ac:dyDescent="0.2">
      <c r="A321" s="168">
        <v>318</v>
      </c>
      <c r="B321" s="161" t="s">
        <v>301</v>
      </c>
      <c r="C321" s="167" t="s">
        <v>456</v>
      </c>
    </row>
    <row r="322" spans="1:3" x14ac:dyDescent="0.2">
      <c r="A322" s="168">
        <v>319</v>
      </c>
      <c r="B322" s="161" t="s">
        <v>302</v>
      </c>
      <c r="C322" s="167" t="s">
        <v>456</v>
      </c>
    </row>
    <row r="323" spans="1:3" x14ac:dyDescent="0.2">
      <c r="A323" s="168">
        <v>320</v>
      </c>
      <c r="B323" s="161" t="s">
        <v>301</v>
      </c>
      <c r="C323" s="167" t="s">
        <v>456</v>
      </c>
    </row>
    <row r="324" spans="1:3" x14ac:dyDescent="0.2">
      <c r="A324" s="168">
        <v>321</v>
      </c>
      <c r="B324" s="161" t="s">
        <v>301</v>
      </c>
      <c r="C324" s="167" t="s">
        <v>456</v>
      </c>
    </row>
    <row r="325" spans="1:3" x14ac:dyDescent="0.2">
      <c r="A325" s="168">
        <v>322</v>
      </c>
      <c r="B325" s="161" t="s">
        <v>301</v>
      </c>
      <c r="C325" s="167" t="s">
        <v>456</v>
      </c>
    </row>
    <row r="326" spans="1:3" x14ac:dyDescent="0.2">
      <c r="A326" s="168">
        <v>323</v>
      </c>
      <c r="B326" s="161" t="s">
        <v>301</v>
      </c>
      <c r="C326" s="167" t="s">
        <v>456</v>
      </c>
    </row>
    <row r="327" spans="1:3" x14ac:dyDescent="0.2">
      <c r="A327" s="168">
        <v>324</v>
      </c>
      <c r="B327" s="161" t="s">
        <v>303</v>
      </c>
      <c r="C327" s="167" t="s">
        <v>456</v>
      </c>
    </row>
    <row r="328" spans="1:3" x14ac:dyDescent="0.2">
      <c r="A328" s="168">
        <v>325</v>
      </c>
      <c r="B328" s="161" t="s">
        <v>304</v>
      </c>
      <c r="C328" s="167" t="s">
        <v>456</v>
      </c>
    </row>
    <row r="329" spans="1:3" x14ac:dyDescent="0.2">
      <c r="A329" s="168">
        <v>326</v>
      </c>
      <c r="B329" s="161" t="s">
        <v>304</v>
      </c>
      <c r="C329" s="167" t="s">
        <v>456</v>
      </c>
    </row>
    <row r="330" spans="1:3" x14ac:dyDescent="0.2">
      <c r="A330" s="168">
        <v>327</v>
      </c>
      <c r="B330" s="161" t="s">
        <v>304</v>
      </c>
      <c r="C330" s="167" t="s">
        <v>456</v>
      </c>
    </row>
    <row r="331" spans="1:3" x14ac:dyDescent="0.2">
      <c r="A331" s="168">
        <v>328</v>
      </c>
      <c r="B331" s="161" t="s">
        <v>304</v>
      </c>
      <c r="C331" s="167" t="s">
        <v>456</v>
      </c>
    </row>
    <row r="332" spans="1:3" x14ac:dyDescent="0.2">
      <c r="A332" s="168">
        <v>329</v>
      </c>
      <c r="B332" s="161" t="s">
        <v>304</v>
      </c>
      <c r="C332" s="167" t="s">
        <v>456</v>
      </c>
    </row>
    <row r="333" spans="1:3" x14ac:dyDescent="0.2">
      <c r="A333" s="168">
        <v>330</v>
      </c>
      <c r="B333" s="161" t="s">
        <v>304</v>
      </c>
      <c r="C333" s="167" t="s">
        <v>456</v>
      </c>
    </row>
    <row r="334" spans="1:3" x14ac:dyDescent="0.2">
      <c r="A334" s="168">
        <v>331</v>
      </c>
      <c r="B334" s="161" t="s">
        <v>304</v>
      </c>
      <c r="C334" s="167" t="s">
        <v>456</v>
      </c>
    </row>
    <row r="335" spans="1:3" x14ac:dyDescent="0.2">
      <c r="A335" s="168">
        <v>332</v>
      </c>
      <c r="B335" s="161" t="s">
        <v>304</v>
      </c>
      <c r="C335" s="167" t="s">
        <v>457</v>
      </c>
    </row>
    <row r="336" spans="1:3" x14ac:dyDescent="0.2">
      <c r="A336" s="168">
        <v>334</v>
      </c>
      <c r="B336" s="161" t="s">
        <v>305</v>
      </c>
      <c r="C336" s="167" t="s">
        <v>456</v>
      </c>
    </row>
    <row r="337" spans="1:3" x14ac:dyDescent="0.2">
      <c r="A337" s="168">
        <v>335</v>
      </c>
      <c r="B337" s="161" t="s">
        <v>306</v>
      </c>
      <c r="C337" s="167" t="s">
        <v>456</v>
      </c>
    </row>
    <row r="338" spans="1:3" x14ac:dyDescent="0.2">
      <c r="A338" s="168">
        <v>336</v>
      </c>
      <c r="B338" s="161" t="s">
        <v>307</v>
      </c>
      <c r="C338" s="167" t="s">
        <v>457</v>
      </c>
    </row>
    <row r="339" spans="1:3" x14ac:dyDescent="0.2">
      <c r="A339" s="168">
        <v>337</v>
      </c>
      <c r="B339" s="161" t="s">
        <v>307</v>
      </c>
      <c r="C339" s="167" t="s">
        <v>457</v>
      </c>
    </row>
    <row r="340" spans="1:3" x14ac:dyDescent="0.2">
      <c r="A340" s="168">
        <v>338</v>
      </c>
      <c r="B340" s="161" t="s">
        <v>308</v>
      </c>
      <c r="C340" s="167" t="s">
        <v>456</v>
      </c>
    </row>
    <row r="341" spans="1:3" x14ac:dyDescent="0.2">
      <c r="A341" s="168">
        <v>339</v>
      </c>
      <c r="B341" s="161" t="s">
        <v>309</v>
      </c>
      <c r="C341" s="167" t="s">
        <v>457</v>
      </c>
    </row>
    <row r="342" spans="1:3" x14ac:dyDescent="0.2">
      <c r="A342" s="168">
        <v>340</v>
      </c>
      <c r="B342" s="161" t="s">
        <v>309</v>
      </c>
      <c r="C342" s="167" t="s">
        <v>457</v>
      </c>
    </row>
    <row r="343" spans="1:3" x14ac:dyDescent="0.2">
      <c r="A343" s="168">
        <v>341</v>
      </c>
      <c r="B343" s="161" t="s">
        <v>309</v>
      </c>
      <c r="C343" s="167" t="s">
        <v>457</v>
      </c>
    </row>
    <row r="344" spans="1:3" x14ac:dyDescent="0.2">
      <c r="A344" s="168">
        <v>342</v>
      </c>
      <c r="B344" s="161" t="s">
        <v>310</v>
      </c>
      <c r="C344" s="167" t="s">
        <v>456</v>
      </c>
    </row>
    <row r="345" spans="1:3" x14ac:dyDescent="0.2">
      <c r="A345" s="168">
        <v>343</v>
      </c>
      <c r="B345" s="161" t="s">
        <v>311</v>
      </c>
      <c r="C345" s="167" t="s">
        <v>456</v>
      </c>
    </row>
    <row r="346" spans="1:3" x14ac:dyDescent="0.2">
      <c r="A346" s="168">
        <v>344</v>
      </c>
      <c r="B346" s="161" t="s">
        <v>312</v>
      </c>
      <c r="C346" s="167" t="s">
        <v>456</v>
      </c>
    </row>
    <row r="347" spans="1:3" x14ac:dyDescent="0.2">
      <c r="A347" s="168">
        <v>344</v>
      </c>
      <c r="B347" s="161" t="s">
        <v>312</v>
      </c>
      <c r="C347" s="167" t="s">
        <v>457</v>
      </c>
    </row>
    <row r="348" spans="1:3" x14ac:dyDescent="0.2">
      <c r="A348" s="168">
        <v>345</v>
      </c>
      <c r="B348" s="161" t="s">
        <v>313</v>
      </c>
      <c r="C348" s="167" t="s">
        <v>456</v>
      </c>
    </row>
    <row r="349" spans="1:3" x14ac:dyDescent="0.2">
      <c r="A349" s="168">
        <v>346</v>
      </c>
      <c r="B349" s="161" t="s">
        <v>314</v>
      </c>
      <c r="C349" s="167" t="s">
        <v>457</v>
      </c>
    </row>
    <row r="350" spans="1:3" x14ac:dyDescent="0.2">
      <c r="A350" s="168">
        <v>347</v>
      </c>
      <c r="B350" s="161" t="s">
        <v>315</v>
      </c>
      <c r="C350" s="167" t="s">
        <v>457</v>
      </c>
    </row>
    <row r="351" spans="1:3" x14ac:dyDescent="0.2">
      <c r="A351" s="168">
        <v>348</v>
      </c>
      <c r="B351" s="161" t="s">
        <v>315</v>
      </c>
      <c r="C351" s="167" t="s">
        <v>457</v>
      </c>
    </row>
    <row r="352" spans="1:3" x14ac:dyDescent="0.2">
      <c r="A352" s="168">
        <v>349</v>
      </c>
      <c r="B352" s="161" t="s">
        <v>261</v>
      </c>
      <c r="C352" s="167" t="s">
        <v>456</v>
      </c>
    </row>
    <row r="353" spans="1:3" x14ac:dyDescent="0.2">
      <c r="A353" s="168">
        <v>350</v>
      </c>
      <c r="B353" s="161" t="s">
        <v>316</v>
      </c>
      <c r="C353" s="167" t="s">
        <v>457</v>
      </c>
    </row>
    <row r="354" spans="1:3" x14ac:dyDescent="0.2">
      <c r="A354" s="168">
        <v>351</v>
      </c>
      <c r="B354" s="161" t="s">
        <v>317</v>
      </c>
      <c r="C354" s="167" t="s">
        <v>456</v>
      </c>
    </row>
    <row r="355" spans="1:3" x14ac:dyDescent="0.2">
      <c r="A355" s="168">
        <v>352</v>
      </c>
      <c r="B355" s="161" t="s">
        <v>318</v>
      </c>
      <c r="C355" s="167" t="s">
        <v>456</v>
      </c>
    </row>
    <row r="356" spans="1:3" x14ac:dyDescent="0.2">
      <c r="A356" s="168">
        <v>353</v>
      </c>
      <c r="B356" s="161" t="s">
        <v>319</v>
      </c>
      <c r="C356" s="167" t="s">
        <v>456</v>
      </c>
    </row>
    <row r="357" spans="1:3" x14ac:dyDescent="0.2">
      <c r="A357" s="168">
        <v>354</v>
      </c>
      <c r="B357" s="161" t="s">
        <v>236</v>
      </c>
      <c r="C357" s="167" t="s">
        <v>457</v>
      </c>
    </row>
    <row r="358" spans="1:3" x14ac:dyDescent="0.2">
      <c r="A358" s="168">
        <v>355</v>
      </c>
      <c r="B358" s="161" t="s">
        <v>320</v>
      </c>
      <c r="C358" s="167" t="s">
        <v>456</v>
      </c>
    </row>
    <row r="359" spans="1:3" x14ac:dyDescent="0.2">
      <c r="A359" s="168">
        <v>357</v>
      </c>
      <c r="B359" s="161" t="s">
        <v>321</v>
      </c>
      <c r="C359" s="167" t="s">
        <v>457</v>
      </c>
    </row>
    <row r="360" spans="1:3" x14ac:dyDescent="0.2">
      <c r="A360" s="168">
        <v>358</v>
      </c>
      <c r="B360" s="161" t="s">
        <v>321</v>
      </c>
      <c r="C360" s="167" t="s">
        <v>457</v>
      </c>
    </row>
    <row r="361" spans="1:3" x14ac:dyDescent="0.2">
      <c r="A361" s="168">
        <v>359</v>
      </c>
      <c r="B361" s="161" t="s">
        <v>321</v>
      </c>
      <c r="C361" s="167" t="s">
        <v>457</v>
      </c>
    </row>
    <row r="362" spans="1:3" x14ac:dyDescent="0.2">
      <c r="A362" s="168">
        <v>360</v>
      </c>
      <c r="B362" s="161" t="s">
        <v>321</v>
      </c>
      <c r="C362" s="167" t="s">
        <v>457</v>
      </c>
    </row>
    <row r="363" spans="1:3" x14ac:dyDescent="0.2">
      <c r="A363" s="168">
        <v>361</v>
      </c>
      <c r="B363" s="161" t="s">
        <v>321</v>
      </c>
      <c r="C363" s="167" t="s">
        <v>457</v>
      </c>
    </row>
    <row r="364" spans="1:3" x14ac:dyDescent="0.2">
      <c r="A364" s="168">
        <v>362</v>
      </c>
      <c r="B364" s="161" t="s">
        <v>321</v>
      </c>
      <c r="C364" s="167" t="s">
        <v>457</v>
      </c>
    </row>
    <row r="365" spans="1:3" x14ac:dyDescent="0.2">
      <c r="A365" s="168">
        <v>363</v>
      </c>
      <c r="B365" s="161" t="s">
        <v>321</v>
      </c>
      <c r="C365" s="167" t="s">
        <v>457</v>
      </c>
    </row>
    <row r="366" spans="1:3" x14ac:dyDescent="0.2">
      <c r="A366" s="168">
        <v>364</v>
      </c>
      <c r="B366" s="161" t="s">
        <v>321</v>
      </c>
      <c r="C366" s="167" t="s">
        <v>457</v>
      </c>
    </row>
    <row r="367" spans="1:3" x14ac:dyDescent="0.2">
      <c r="A367" s="168">
        <v>365</v>
      </c>
      <c r="B367" s="161" t="s">
        <v>321</v>
      </c>
      <c r="C367" s="167" t="s">
        <v>457</v>
      </c>
    </row>
    <row r="368" spans="1:3" x14ac:dyDescent="0.2">
      <c r="A368" s="168">
        <v>366</v>
      </c>
      <c r="B368" s="161" t="s">
        <v>321</v>
      </c>
      <c r="C368" s="167" t="s">
        <v>457</v>
      </c>
    </row>
    <row r="369" spans="1:3" x14ac:dyDescent="0.2">
      <c r="A369" s="168">
        <v>367</v>
      </c>
      <c r="B369" s="161" t="s">
        <v>321</v>
      </c>
      <c r="C369" s="167" t="s">
        <v>457</v>
      </c>
    </row>
    <row r="370" spans="1:3" x14ac:dyDescent="0.2">
      <c r="A370" s="168">
        <v>368</v>
      </c>
      <c r="B370" s="161" t="s">
        <v>321</v>
      </c>
      <c r="C370" s="167" t="s">
        <v>457</v>
      </c>
    </row>
    <row r="371" spans="1:3" x14ac:dyDescent="0.2">
      <c r="A371" s="168">
        <v>369</v>
      </c>
      <c r="B371" s="161" t="s">
        <v>321</v>
      </c>
      <c r="C371" s="167" t="s">
        <v>457</v>
      </c>
    </row>
    <row r="372" spans="1:3" x14ac:dyDescent="0.2">
      <c r="A372" s="168">
        <v>370</v>
      </c>
      <c r="B372" s="161" t="s">
        <v>321</v>
      </c>
      <c r="C372" s="167" t="s">
        <v>457</v>
      </c>
    </row>
    <row r="373" spans="1:3" x14ac:dyDescent="0.2">
      <c r="A373" s="168">
        <v>371</v>
      </c>
      <c r="B373" s="161" t="s">
        <v>321</v>
      </c>
      <c r="C373" s="167" t="s">
        <v>457</v>
      </c>
    </row>
    <row r="374" spans="1:3" x14ac:dyDescent="0.2">
      <c r="A374" s="168">
        <v>372</v>
      </c>
      <c r="B374" s="161" t="s">
        <v>301</v>
      </c>
      <c r="C374" s="167" t="s">
        <v>456</v>
      </c>
    </row>
    <row r="375" spans="1:3" x14ac:dyDescent="0.2">
      <c r="A375" s="168">
        <v>373</v>
      </c>
      <c r="B375" s="161" t="s">
        <v>249</v>
      </c>
      <c r="C375" s="167" t="s">
        <v>456</v>
      </c>
    </row>
    <row r="376" spans="1:3" x14ac:dyDescent="0.2">
      <c r="A376" s="168">
        <v>374</v>
      </c>
      <c r="B376" s="161" t="s">
        <v>249</v>
      </c>
      <c r="C376" s="167" t="s">
        <v>456</v>
      </c>
    </row>
    <row r="377" spans="1:3" x14ac:dyDescent="0.2">
      <c r="A377" s="168">
        <v>375</v>
      </c>
      <c r="B377" s="161" t="s">
        <v>249</v>
      </c>
      <c r="C377" s="167" t="s">
        <v>456</v>
      </c>
    </row>
    <row r="378" spans="1:3" x14ac:dyDescent="0.2">
      <c r="A378" s="168">
        <v>376</v>
      </c>
      <c r="B378" s="161" t="s">
        <v>249</v>
      </c>
      <c r="C378" s="167" t="s">
        <v>456</v>
      </c>
    </row>
    <row r="379" spans="1:3" x14ac:dyDescent="0.2">
      <c r="A379" s="168">
        <v>377</v>
      </c>
      <c r="B379" s="161" t="s">
        <v>249</v>
      </c>
      <c r="C379" s="167" t="s">
        <v>456</v>
      </c>
    </row>
    <row r="380" spans="1:3" x14ac:dyDescent="0.2">
      <c r="A380" s="168">
        <v>378</v>
      </c>
      <c r="B380" s="161" t="s">
        <v>249</v>
      </c>
      <c r="C380" s="167" t="s">
        <v>456</v>
      </c>
    </row>
    <row r="381" spans="1:3" x14ac:dyDescent="0.2">
      <c r="A381" s="168">
        <v>380</v>
      </c>
      <c r="B381" s="161" t="s">
        <v>249</v>
      </c>
      <c r="C381" s="167" t="s">
        <v>456</v>
      </c>
    </row>
    <row r="382" spans="1:3" x14ac:dyDescent="0.2">
      <c r="A382" s="168">
        <v>381</v>
      </c>
      <c r="B382" s="161" t="s">
        <v>249</v>
      </c>
      <c r="C382" s="167" t="s">
        <v>456</v>
      </c>
    </row>
    <row r="383" spans="1:3" x14ac:dyDescent="0.2">
      <c r="A383" s="168">
        <v>382</v>
      </c>
      <c r="B383" s="161" t="s">
        <v>249</v>
      </c>
      <c r="C383" s="167" t="s">
        <v>456</v>
      </c>
    </row>
    <row r="384" spans="1:3" x14ac:dyDescent="0.2">
      <c r="A384" s="168">
        <v>384</v>
      </c>
      <c r="B384" s="161" t="s">
        <v>261</v>
      </c>
      <c r="C384" s="167" t="s">
        <v>456</v>
      </c>
    </row>
    <row r="385" spans="1:3" x14ac:dyDescent="0.2">
      <c r="A385" s="168">
        <v>385</v>
      </c>
      <c r="B385" s="161" t="s">
        <v>249</v>
      </c>
      <c r="C385" s="167" t="s">
        <v>457</v>
      </c>
    </row>
    <row r="386" spans="1:3" x14ac:dyDescent="0.2">
      <c r="A386" s="168">
        <v>386</v>
      </c>
      <c r="B386" s="161" t="s">
        <v>229</v>
      </c>
      <c r="C386" s="167" t="s">
        <v>457</v>
      </c>
    </row>
    <row r="387" spans="1:3" x14ac:dyDescent="0.2">
      <c r="A387" s="168">
        <v>387</v>
      </c>
      <c r="B387" s="161" t="s">
        <v>254</v>
      </c>
      <c r="C387" s="167" t="s">
        <v>457</v>
      </c>
    </row>
    <row r="388" spans="1:3" x14ac:dyDescent="0.2">
      <c r="A388" s="168">
        <v>388</v>
      </c>
      <c r="B388" s="161" t="s">
        <v>249</v>
      </c>
      <c r="C388" s="167" t="s">
        <v>457</v>
      </c>
    </row>
    <row r="389" spans="1:3" x14ac:dyDescent="0.2">
      <c r="A389" s="168">
        <v>389</v>
      </c>
      <c r="B389" s="161" t="s">
        <v>240</v>
      </c>
      <c r="C389" s="167" t="s">
        <v>457</v>
      </c>
    </row>
    <row r="390" spans="1:3" x14ac:dyDescent="0.2">
      <c r="A390" s="168">
        <v>390</v>
      </c>
      <c r="B390" s="161" t="s">
        <v>249</v>
      </c>
      <c r="C390" s="167" t="s">
        <v>456</v>
      </c>
    </row>
    <row r="391" spans="1:3" x14ac:dyDescent="0.2">
      <c r="A391" s="168">
        <v>391</v>
      </c>
      <c r="B391" s="161" t="s">
        <v>322</v>
      </c>
      <c r="C391" s="167" t="s">
        <v>457</v>
      </c>
    </row>
    <row r="392" spans="1:3" x14ac:dyDescent="0.2">
      <c r="A392" s="168">
        <v>392</v>
      </c>
      <c r="B392" s="161" t="s">
        <v>323</v>
      </c>
      <c r="C392" s="167" t="s">
        <v>456</v>
      </c>
    </row>
    <row r="393" spans="1:3" x14ac:dyDescent="0.2">
      <c r="A393" s="168">
        <v>393</v>
      </c>
      <c r="B393" s="161" t="s">
        <v>324</v>
      </c>
      <c r="C393" s="167" t="s">
        <v>456</v>
      </c>
    </row>
    <row r="394" spans="1:3" x14ac:dyDescent="0.2">
      <c r="A394" s="168">
        <v>394</v>
      </c>
      <c r="B394" s="161" t="s">
        <v>280</v>
      </c>
      <c r="C394" s="167" t="s">
        <v>456</v>
      </c>
    </row>
    <row r="395" spans="1:3" x14ac:dyDescent="0.2">
      <c r="A395" s="168">
        <v>395</v>
      </c>
      <c r="B395" s="161" t="s">
        <v>325</v>
      </c>
      <c r="C395" s="167" t="s">
        <v>456</v>
      </c>
    </row>
    <row r="396" spans="1:3" x14ac:dyDescent="0.2">
      <c r="A396" s="168">
        <v>396</v>
      </c>
      <c r="B396" s="161" t="s">
        <v>259</v>
      </c>
      <c r="C396" s="167" t="s">
        <v>456</v>
      </c>
    </row>
    <row r="397" spans="1:3" x14ac:dyDescent="0.2">
      <c r="A397" s="168">
        <v>397</v>
      </c>
      <c r="B397" s="161" t="s">
        <v>326</v>
      </c>
      <c r="C397" s="167" t="s">
        <v>456</v>
      </c>
    </row>
    <row r="398" spans="1:3" x14ac:dyDescent="0.2">
      <c r="A398" s="168">
        <v>398</v>
      </c>
      <c r="B398" s="161" t="s">
        <v>327</v>
      </c>
      <c r="C398" s="167" t="s">
        <v>456</v>
      </c>
    </row>
    <row r="399" spans="1:3" x14ac:dyDescent="0.2">
      <c r="A399" s="168">
        <v>399</v>
      </c>
      <c r="B399" s="161" t="s">
        <v>328</v>
      </c>
      <c r="C399" s="167" t="s">
        <v>457</v>
      </c>
    </row>
    <row r="400" spans="1:3" x14ac:dyDescent="0.2">
      <c r="A400" s="168">
        <v>400</v>
      </c>
      <c r="B400" s="161" t="s">
        <v>279</v>
      </c>
      <c r="C400" s="167" t="s">
        <v>456</v>
      </c>
    </row>
    <row r="401" spans="1:3" x14ac:dyDescent="0.2">
      <c r="A401" s="168">
        <v>401</v>
      </c>
      <c r="B401" s="161" t="s">
        <v>329</v>
      </c>
      <c r="C401" s="167" t="s">
        <v>457</v>
      </c>
    </row>
    <row r="402" spans="1:3" x14ac:dyDescent="0.2">
      <c r="A402" s="168">
        <v>403</v>
      </c>
      <c r="B402" s="161" t="s">
        <v>235</v>
      </c>
      <c r="C402" s="167" t="s">
        <v>456</v>
      </c>
    </row>
    <row r="403" spans="1:3" x14ac:dyDescent="0.2">
      <c r="A403" s="168">
        <v>404</v>
      </c>
      <c r="B403" s="161" t="s">
        <v>330</v>
      </c>
      <c r="C403" s="167" t="s">
        <v>456</v>
      </c>
    </row>
    <row r="404" spans="1:3" x14ac:dyDescent="0.2">
      <c r="A404" s="168">
        <v>405</v>
      </c>
      <c r="B404" s="161" t="s">
        <v>331</v>
      </c>
      <c r="C404" s="167" t="s">
        <v>457</v>
      </c>
    </row>
    <row r="405" spans="1:3" x14ac:dyDescent="0.2">
      <c r="A405" s="168">
        <v>406</v>
      </c>
      <c r="B405" s="161" t="s">
        <v>332</v>
      </c>
      <c r="C405" s="167" t="s">
        <v>457</v>
      </c>
    </row>
    <row r="406" spans="1:3" x14ac:dyDescent="0.2">
      <c r="A406" s="168">
        <v>407</v>
      </c>
      <c r="B406" s="161" t="s">
        <v>333</v>
      </c>
      <c r="C406" s="167" t="s">
        <v>457</v>
      </c>
    </row>
    <row r="407" spans="1:3" x14ac:dyDescent="0.2">
      <c r="A407" s="168">
        <v>408</v>
      </c>
      <c r="B407" s="161" t="s">
        <v>334</v>
      </c>
      <c r="C407" s="167" t="s">
        <v>457</v>
      </c>
    </row>
    <row r="408" spans="1:3" x14ac:dyDescent="0.2">
      <c r="A408" s="168">
        <v>409</v>
      </c>
      <c r="B408" s="161" t="s">
        <v>335</v>
      </c>
      <c r="C408" s="167" t="s">
        <v>457</v>
      </c>
    </row>
    <row r="409" spans="1:3" x14ac:dyDescent="0.2">
      <c r="A409" s="168">
        <v>410</v>
      </c>
      <c r="B409" s="161" t="s">
        <v>336</v>
      </c>
      <c r="C409" s="167" t="s">
        <v>457</v>
      </c>
    </row>
    <row r="410" spans="1:3" x14ac:dyDescent="0.2">
      <c r="A410" s="168">
        <v>411</v>
      </c>
      <c r="B410" s="161" t="s">
        <v>337</v>
      </c>
      <c r="C410" s="167" t="s">
        <v>457</v>
      </c>
    </row>
    <row r="411" spans="1:3" x14ac:dyDescent="0.2">
      <c r="A411" s="168">
        <v>412</v>
      </c>
      <c r="B411" s="161" t="s">
        <v>338</v>
      </c>
      <c r="C411" s="167" t="s">
        <v>457</v>
      </c>
    </row>
    <row r="412" spans="1:3" x14ac:dyDescent="0.2">
      <c r="A412" s="168">
        <v>413</v>
      </c>
      <c r="B412" s="161" t="s">
        <v>339</v>
      </c>
      <c r="C412" s="167" t="s">
        <v>457</v>
      </c>
    </row>
    <row r="413" spans="1:3" x14ac:dyDescent="0.2">
      <c r="A413" s="168">
        <v>414</v>
      </c>
      <c r="B413" s="161" t="s">
        <v>340</v>
      </c>
      <c r="C413" s="167" t="s">
        <v>457</v>
      </c>
    </row>
    <row r="414" spans="1:3" x14ac:dyDescent="0.2">
      <c r="A414" s="168">
        <v>415</v>
      </c>
      <c r="B414" s="161" t="s">
        <v>341</v>
      </c>
      <c r="C414" s="167" t="s">
        <v>457</v>
      </c>
    </row>
    <row r="415" spans="1:3" x14ac:dyDescent="0.2">
      <c r="A415" s="168">
        <v>416</v>
      </c>
      <c r="B415" s="161" t="s">
        <v>342</v>
      </c>
      <c r="C415" s="167" t="s">
        <v>457</v>
      </c>
    </row>
    <row r="416" spans="1:3" x14ac:dyDescent="0.2">
      <c r="A416" s="168">
        <v>417</v>
      </c>
      <c r="B416" s="161" t="s">
        <v>343</v>
      </c>
      <c r="C416" s="167" t="s">
        <v>457</v>
      </c>
    </row>
    <row r="417" spans="1:3" x14ac:dyDescent="0.2">
      <c r="A417" s="168">
        <v>418</v>
      </c>
      <c r="B417" s="161" t="s">
        <v>344</v>
      </c>
      <c r="C417" s="167" t="s">
        <v>457</v>
      </c>
    </row>
    <row r="418" spans="1:3" x14ac:dyDescent="0.2">
      <c r="A418" s="168">
        <v>419</v>
      </c>
      <c r="B418" s="161" t="s">
        <v>345</v>
      </c>
      <c r="C418" s="167" t="s">
        <v>457</v>
      </c>
    </row>
    <row r="419" spans="1:3" x14ac:dyDescent="0.2">
      <c r="A419" s="168">
        <v>420</v>
      </c>
      <c r="B419" s="161" t="s">
        <v>346</v>
      </c>
      <c r="C419" s="167" t="s">
        <v>457</v>
      </c>
    </row>
    <row r="420" spans="1:3" x14ac:dyDescent="0.2">
      <c r="A420" s="168">
        <v>421</v>
      </c>
      <c r="B420" s="161" t="s">
        <v>347</v>
      </c>
      <c r="C420" s="167" t="s">
        <v>457</v>
      </c>
    </row>
    <row r="421" spans="1:3" x14ac:dyDescent="0.2">
      <c r="A421" s="168">
        <v>422</v>
      </c>
      <c r="B421" s="161" t="s">
        <v>348</v>
      </c>
      <c r="C421" s="167" t="s">
        <v>457</v>
      </c>
    </row>
    <row r="422" spans="1:3" x14ac:dyDescent="0.2">
      <c r="A422" s="168">
        <v>423</v>
      </c>
      <c r="B422" s="161" t="s">
        <v>349</v>
      </c>
      <c r="C422" s="167" t="s">
        <v>457</v>
      </c>
    </row>
    <row r="423" spans="1:3" x14ac:dyDescent="0.2">
      <c r="A423" s="168">
        <v>424</v>
      </c>
      <c r="B423" s="161" t="s">
        <v>350</v>
      </c>
      <c r="C423" s="167" t="s">
        <v>457</v>
      </c>
    </row>
    <row r="424" spans="1:3" x14ac:dyDescent="0.2">
      <c r="A424" s="168">
        <v>425</v>
      </c>
      <c r="B424" s="161" t="s">
        <v>351</v>
      </c>
      <c r="C424" s="167" t="s">
        <v>456</v>
      </c>
    </row>
    <row r="425" spans="1:3" x14ac:dyDescent="0.2">
      <c r="A425" s="168">
        <v>426</v>
      </c>
      <c r="B425" s="161" t="s">
        <v>261</v>
      </c>
      <c r="C425" s="167" t="s">
        <v>456</v>
      </c>
    </row>
    <row r="426" spans="1:3" x14ac:dyDescent="0.2">
      <c r="A426" s="168">
        <v>427</v>
      </c>
      <c r="B426" s="161" t="s">
        <v>352</v>
      </c>
      <c r="C426" s="167" t="s">
        <v>456</v>
      </c>
    </row>
    <row r="427" spans="1:3" x14ac:dyDescent="0.2">
      <c r="A427" s="168">
        <v>428</v>
      </c>
      <c r="B427" s="161" t="s">
        <v>353</v>
      </c>
      <c r="C427" s="167" t="s">
        <v>452</v>
      </c>
    </row>
    <row r="428" spans="1:3" x14ac:dyDescent="0.2">
      <c r="A428" s="168">
        <v>429</v>
      </c>
      <c r="B428" s="161" t="s">
        <v>354</v>
      </c>
      <c r="C428" s="167" t="s">
        <v>452</v>
      </c>
    </row>
    <row r="429" spans="1:3" x14ac:dyDescent="0.2">
      <c r="A429" s="168">
        <v>430</v>
      </c>
      <c r="B429" s="161" t="s">
        <v>355</v>
      </c>
      <c r="C429" s="167" t="s">
        <v>452</v>
      </c>
    </row>
    <row r="430" spans="1:3" x14ac:dyDescent="0.2">
      <c r="A430" s="168">
        <v>431</v>
      </c>
      <c r="B430" s="161" t="s">
        <v>356</v>
      </c>
      <c r="C430" s="167" t="s">
        <v>452</v>
      </c>
    </row>
    <row r="431" spans="1:3" x14ac:dyDescent="0.2">
      <c r="A431" s="168">
        <v>432</v>
      </c>
      <c r="B431" s="161" t="s">
        <v>261</v>
      </c>
      <c r="C431" s="167" t="s">
        <v>456</v>
      </c>
    </row>
    <row r="432" spans="1:3" x14ac:dyDescent="0.2">
      <c r="A432" s="168">
        <v>434</v>
      </c>
      <c r="B432" s="161" t="s">
        <v>357</v>
      </c>
      <c r="C432" s="167" t="s">
        <v>457</v>
      </c>
    </row>
    <row r="433" spans="1:3" x14ac:dyDescent="0.2">
      <c r="A433" s="168">
        <v>435</v>
      </c>
      <c r="B433" s="161" t="s">
        <v>358</v>
      </c>
      <c r="C433" s="167" t="s">
        <v>456</v>
      </c>
    </row>
    <row r="434" spans="1:3" x14ac:dyDescent="0.2">
      <c r="A434" s="168">
        <v>436</v>
      </c>
      <c r="B434" s="161" t="s">
        <v>359</v>
      </c>
      <c r="C434" s="167" t="s">
        <v>456</v>
      </c>
    </row>
    <row r="435" spans="1:3" x14ac:dyDescent="0.2">
      <c r="A435" s="168">
        <v>437</v>
      </c>
      <c r="B435" s="161" t="s">
        <v>360</v>
      </c>
      <c r="C435" s="167" t="s">
        <v>456</v>
      </c>
    </row>
    <row r="436" spans="1:3" x14ac:dyDescent="0.2">
      <c r="A436" s="168">
        <v>439</v>
      </c>
      <c r="B436" s="161" t="s">
        <v>361</v>
      </c>
      <c r="C436" s="167" t="s">
        <v>456</v>
      </c>
    </row>
    <row r="437" spans="1:3" x14ac:dyDescent="0.2">
      <c r="A437" s="168">
        <v>440</v>
      </c>
      <c r="B437" s="161" t="s">
        <v>362</v>
      </c>
      <c r="C437" s="167" t="s">
        <v>456</v>
      </c>
    </row>
    <row r="438" spans="1:3" x14ac:dyDescent="0.2">
      <c r="A438" s="168">
        <v>441</v>
      </c>
      <c r="B438" s="161" t="s">
        <v>265</v>
      </c>
      <c r="C438" s="167" t="s">
        <v>456</v>
      </c>
    </row>
    <row r="439" spans="1:3" x14ac:dyDescent="0.2">
      <c r="A439" s="168">
        <v>442</v>
      </c>
      <c r="B439" s="161" t="s">
        <v>261</v>
      </c>
      <c r="C439" s="167" t="s">
        <v>457</v>
      </c>
    </row>
    <row r="440" spans="1:3" x14ac:dyDescent="0.2">
      <c r="A440" s="168">
        <v>443</v>
      </c>
      <c r="B440" s="161" t="s">
        <v>301</v>
      </c>
      <c r="C440" s="167" t="s">
        <v>456</v>
      </c>
    </row>
    <row r="441" spans="1:3" x14ac:dyDescent="0.2">
      <c r="A441" s="168">
        <v>444</v>
      </c>
      <c r="B441" s="161" t="s">
        <v>304</v>
      </c>
      <c r="C441" s="167" t="s">
        <v>456</v>
      </c>
    </row>
    <row r="442" spans="1:3" x14ac:dyDescent="0.2">
      <c r="A442" s="168">
        <v>444</v>
      </c>
      <c r="B442" s="161" t="s">
        <v>304</v>
      </c>
      <c r="C442" s="167" t="s">
        <v>457</v>
      </c>
    </row>
    <row r="443" spans="1:3" x14ac:dyDescent="0.2">
      <c r="A443" s="168">
        <v>445</v>
      </c>
      <c r="B443" s="161" t="s">
        <v>363</v>
      </c>
      <c r="C443" s="167" t="s">
        <v>456</v>
      </c>
    </row>
    <row r="444" spans="1:3" x14ac:dyDescent="0.2">
      <c r="A444" s="168">
        <v>446</v>
      </c>
      <c r="B444" s="161" t="s">
        <v>363</v>
      </c>
      <c r="C444" s="167" t="s">
        <v>456</v>
      </c>
    </row>
    <row r="445" spans="1:3" x14ac:dyDescent="0.2">
      <c r="A445" s="168">
        <v>447</v>
      </c>
      <c r="B445" s="161" t="s">
        <v>275</v>
      </c>
      <c r="C445" s="167" t="s">
        <v>456</v>
      </c>
    </row>
    <row r="446" spans="1:3" x14ac:dyDescent="0.2">
      <c r="A446" s="168">
        <v>448</v>
      </c>
      <c r="B446" s="161" t="s">
        <v>275</v>
      </c>
      <c r="C446" s="167" t="s">
        <v>456</v>
      </c>
    </row>
    <row r="447" spans="1:3" x14ac:dyDescent="0.2">
      <c r="A447" s="168">
        <v>449</v>
      </c>
      <c r="B447" s="161" t="s">
        <v>275</v>
      </c>
      <c r="C447" s="167" t="s">
        <v>456</v>
      </c>
    </row>
    <row r="448" spans="1:3" x14ac:dyDescent="0.2">
      <c r="A448" s="168">
        <v>450</v>
      </c>
      <c r="B448" s="161" t="s">
        <v>275</v>
      </c>
      <c r="C448" s="167" t="s">
        <v>456</v>
      </c>
    </row>
    <row r="449" spans="1:3" x14ac:dyDescent="0.2">
      <c r="A449" s="168">
        <v>451</v>
      </c>
      <c r="B449" s="161" t="s">
        <v>275</v>
      </c>
      <c r="C449" s="167" t="s">
        <v>456</v>
      </c>
    </row>
    <row r="450" spans="1:3" x14ac:dyDescent="0.2">
      <c r="A450" s="168">
        <v>452</v>
      </c>
      <c r="B450" s="161" t="s">
        <v>275</v>
      </c>
      <c r="C450" s="167" t="s">
        <v>456</v>
      </c>
    </row>
    <row r="451" spans="1:3" x14ac:dyDescent="0.2">
      <c r="A451" s="168">
        <v>453</v>
      </c>
      <c r="B451" s="161" t="s">
        <v>275</v>
      </c>
      <c r="C451" s="167" t="s">
        <v>456</v>
      </c>
    </row>
    <row r="452" spans="1:3" x14ac:dyDescent="0.2">
      <c r="A452" s="168">
        <v>454</v>
      </c>
      <c r="B452" s="161" t="s">
        <v>275</v>
      </c>
      <c r="C452" s="167" t="s">
        <v>456</v>
      </c>
    </row>
    <row r="453" spans="1:3" x14ac:dyDescent="0.2">
      <c r="A453" s="168">
        <v>455</v>
      </c>
      <c r="B453" s="161" t="s">
        <v>275</v>
      </c>
      <c r="C453" s="167" t="s">
        <v>456</v>
      </c>
    </row>
    <row r="454" spans="1:3" x14ac:dyDescent="0.2">
      <c r="A454" s="168">
        <v>456</v>
      </c>
      <c r="B454" s="161" t="s">
        <v>275</v>
      </c>
      <c r="C454" s="167" t="s">
        <v>456</v>
      </c>
    </row>
    <row r="455" spans="1:3" x14ac:dyDescent="0.2">
      <c r="A455" s="168">
        <v>459</v>
      </c>
      <c r="B455" s="161" t="s">
        <v>275</v>
      </c>
      <c r="C455" s="167" t="s">
        <v>456</v>
      </c>
    </row>
    <row r="456" spans="1:3" x14ac:dyDescent="0.2">
      <c r="A456" s="168">
        <v>460</v>
      </c>
      <c r="B456" s="161" t="s">
        <v>364</v>
      </c>
      <c r="C456" s="167" t="s">
        <v>457</v>
      </c>
    </row>
    <row r="457" spans="1:3" x14ac:dyDescent="0.2">
      <c r="A457" s="168">
        <v>461</v>
      </c>
      <c r="B457" s="161" t="s">
        <v>364</v>
      </c>
      <c r="C457" s="167" t="s">
        <v>457</v>
      </c>
    </row>
    <row r="458" spans="1:3" x14ac:dyDescent="0.2">
      <c r="A458" s="168">
        <v>462</v>
      </c>
      <c r="B458" s="161" t="s">
        <v>365</v>
      </c>
      <c r="C458" s="167" t="s">
        <v>457</v>
      </c>
    </row>
    <row r="459" spans="1:3" x14ac:dyDescent="0.2">
      <c r="A459" s="168">
        <v>463</v>
      </c>
      <c r="B459" s="161" t="s">
        <v>366</v>
      </c>
      <c r="C459" s="167" t="s">
        <v>457</v>
      </c>
    </row>
    <row r="460" spans="1:3" x14ac:dyDescent="0.2">
      <c r="A460" s="168">
        <v>464</v>
      </c>
      <c r="B460" s="161" t="s">
        <v>367</v>
      </c>
      <c r="C460" s="167" t="s">
        <v>456</v>
      </c>
    </row>
    <row r="461" spans="1:3" x14ac:dyDescent="0.2">
      <c r="A461" s="168">
        <v>465</v>
      </c>
      <c r="B461" s="161" t="s">
        <v>368</v>
      </c>
      <c r="C461" s="167" t="s">
        <v>456</v>
      </c>
    </row>
    <row r="462" spans="1:3" x14ac:dyDescent="0.2">
      <c r="A462" s="168">
        <v>466</v>
      </c>
      <c r="B462" s="161" t="s">
        <v>369</v>
      </c>
      <c r="C462" s="167" t="s">
        <v>456</v>
      </c>
    </row>
    <row r="463" spans="1:3" x14ac:dyDescent="0.2">
      <c r="A463" s="168">
        <v>467</v>
      </c>
      <c r="B463" s="161" t="s">
        <v>369</v>
      </c>
      <c r="C463" s="167" t="s">
        <v>456</v>
      </c>
    </row>
    <row r="464" spans="1:3" x14ac:dyDescent="0.2">
      <c r="A464" s="168">
        <v>468</v>
      </c>
      <c r="B464" s="161" t="s">
        <v>369</v>
      </c>
      <c r="C464" s="167" t="s">
        <v>456</v>
      </c>
    </row>
    <row r="465" spans="1:3" x14ac:dyDescent="0.2">
      <c r="A465" s="168">
        <v>469</v>
      </c>
      <c r="B465" s="161" t="s">
        <v>369</v>
      </c>
      <c r="C465" s="167" t="s">
        <v>456</v>
      </c>
    </row>
    <row r="466" spans="1:3" x14ac:dyDescent="0.2">
      <c r="A466" s="168">
        <v>470</v>
      </c>
      <c r="B466" s="161" t="s">
        <v>369</v>
      </c>
      <c r="C466" s="167" t="s">
        <v>456</v>
      </c>
    </row>
    <row r="467" spans="1:3" x14ac:dyDescent="0.2">
      <c r="A467" s="168">
        <v>473</v>
      </c>
      <c r="B467" s="161" t="s">
        <v>370</v>
      </c>
      <c r="C467" s="167" t="s">
        <v>456</v>
      </c>
    </row>
    <row r="468" spans="1:3" x14ac:dyDescent="0.2">
      <c r="A468" s="168">
        <v>474</v>
      </c>
      <c r="B468" s="161" t="s">
        <v>371</v>
      </c>
      <c r="C468" s="167" t="s">
        <v>457</v>
      </c>
    </row>
    <row r="469" spans="1:3" x14ac:dyDescent="0.2">
      <c r="A469" s="168">
        <v>475</v>
      </c>
      <c r="B469" s="161" t="s">
        <v>372</v>
      </c>
      <c r="C469" s="167" t="s">
        <v>456</v>
      </c>
    </row>
    <row r="470" spans="1:3" x14ac:dyDescent="0.2">
      <c r="A470" s="168">
        <v>476</v>
      </c>
      <c r="B470" s="161" t="s">
        <v>373</v>
      </c>
      <c r="C470" s="167" t="s">
        <v>457</v>
      </c>
    </row>
    <row r="471" spans="1:3" x14ac:dyDescent="0.2">
      <c r="A471" s="168">
        <v>477</v>
      </c>
      <c r="B471" s="161" t="s">
        <v>373</v>
      </c>
      <c r="C471" s="167" t="s">
        <v>457</v>
      </c>
    </row>
    <row r="472" spans="1:3" x14ac:dyDescent="0.2">
      <c r="A472" s="168">
        <v>478</v>
      </c>
      <c r="B472" s="161" t="s">
        <v>304</v>
      </c>
      <c r="C472" s="167" t="s">
        <v>456</v>
      </c>
    </row>
    <row r="473" spans="1:3" x14ac:dyDescent="0.2">
      <c r="A473" s="168">
        <v>479</v>
      </c>
      <c r="B473" s="161" t="s">
        <v>361</v>
      </c>
      <c r="C473" s="167" t="s">
        <v>456</v>
      </c>
    </row>
    <row r="474" spans="1:3" x14ac:dyDescent="0.2">
      <c r="A474" s="168">
        <v>480</v>
      </c>
      <c r="B474" s="161" t="s">
        <v>361</v>
      </c>
      <c r="C474" s="167" t="s">
        <v>456</v>
      </c>
    </row>
    <row r="475" spans="1:3" x14ac:dyDescent="0.2">
      <c r="A475" s="168">
        <v>481</v>
      </c>
      <c r="B475" s="161" t="s">
        <v>361</v>
      </c>
      <c r="C475" s="167" t="s">
        <v>456</v>
      </c>
    </row>
    <row r="476" spans="1:3" x14ac:dyDescent="0.2">
      <c r="A476" s="168">
        <v>482</v>
      </c>
      <c r="B476" s="161" t="s">
        <v>374</v>
      </c>
      <c r="C476" s="167" t="s">
        <v>453</v>
      </c>
    </row>
    <row r="477" spans="1:3" x14ac:dyDescent="0.2">
      <c r="A477" s="168">
        <v>483</v>
      </c>
      <c r="B477" s="161" t="s">
        <v>375</v>
      </c>
      <c r="C477" s="167" t="s">
        <v>453</v>
      </c>
    </row>
    <row r="478" spans="1:3" x14ac:dyDescent="0.2">
      <c r="A478" s="168">
        <v>484</v>
      </c>
      <c r="B478" s="161" t="s">
        <v>376</v>
      </c>
      <c r="C478" s="167" t="s">
        <v>453</v>
      </c>
    </row>
    <row r="479" spans="1:3" x14ac:dyDescent="0.2">
      <c r="A479" s="168">
        <v>485</v>
      </c>
      <c r="B479" s="161" t="s">
        <v>377</v>
      </c>
      <c r="C479" s="167" t="s">
        <v>453</v>
      </c>
    </row>
    <row r="480" spans="1:3" x14ac:dyDescent="0.2">
      <c r="A480" s="168">
        <v>486</v>
      </c>
      <c r="B480" s="161" t="s">
        <v>378</v>
      </c>
      <c r="C480" s="167" t="s">
        <v>453</v>
      </c>
    </row>
    <row r="481" spans="1:3" x14ac:dyDescent="0.2">
      <c r="A481" s="168">
        <v>487</v>
      </c>
      <c r="B481" s="161" t="s">
        <v>379</v>
      </c>
      <c r="C481" s="167" t="s">
        <v>453</v>
      </c>
    </row>
    <row r="482" spans="1:3" x14ac:dyDescent="0.2">
      <c r="A482" s="168">
        <v>488</v>
      </c>
      <c r="B482" s="161" t="s">
        <v>380</v>
      </c>
      <c r="C482" s="167" t="s">
        <v>453</v>
      </c>
    </row>
    <row r="483" spans="1:3" x14ac:dyDescent="0.2">
      <c r="A483" s="168">
        <v>489</v>
      </c>
      <c r="B483" s="161" t="s">
        <v>381</v>
      </c>
      <c r="C483" s="167" t="s">
        <v>453</v>
      </c>
    </row>
    <row r="484" spans="1:3" x14ac:dyDescent="0.2">
      <c r="A484" s="168">
        <v>490</v>
      </c>
      <c r="B484" s="161" t="s">
        <v>382</v>
      </c>
      <c r="C484" s="167" t="s">
        <v>453</v>
      </c>
    </row>
    <row r="485" spans="1:3" x14ac:dyDescent="0.2">
      <c r="A485" s="168">
        <v>491</v>
      </c>
      <c r="B485" s="161" t="s">
        <v>383</v>
      </c>
      <c r="C485" s="167" t="s">
        <v>453</v>
      </c>
    </row>
    <row r="486" spans="1:3" x14ac:dyDescent="0.2">
      <c r="A486" s="168">
        <v>492</v>
      </c>
      <c r="B486" s="161" t="s">
        <v>384</v>
      </c>
      <c r="C486" s="167" t="s">
        <v>453</v>
      </c>
    </row>
    <row r="487" spans="1:3" x14ac:dyDescent="0.2">
      <c r="A487" s="168">
        <v>493</v>
      </c>
      <c r="B487" s="161" t="s">
        <v>385</v>
      </c>
      <c r="C487" s="167" t="s">
        <v>453</v>
      </c>
    </row>
    <row r="488" spans="1:3" x14ac:dyDescent="0.2">
      <c r="A488" s="168">
        <v>494</v>
      </c>
      <c r="B488" s="161" t="s">
        <v>386</v>
      </c>
      <c r="C488" s="167" t="s">
        <v>453</v>
      </c>
    </row>
    <row r="489" spans="1:3" x14ac:dyDescent="0.2">
      <c r="A489" s="168">
        <v>495</v>
      </c>
      <c r="B489" s="161" t="s">
        <v>387</v>
      </c>
      <c r="C489" s="167" t="s">
        <v>453</v>
      </c>
    </row>
    <row r="490" spans="1:3" x14ac:dyDescent="0.2">
      <c r="A490" s="168">
        <v>496</v>
      </c>
      <c r="B490" s="161" t="s">
        <v>388</v>
      </c>
      <c r="C490" s="167" t="s">
        <v>453</v>
      </c>
    </row>
    <row r="491" spans="1:3" x14ac:dyDescent="0.2">
      <c r="A491" s="168">
        <v>497</v>
      </c>
      <c r="B491" s="161" t="s">
        <v>389</v>
      </c>
      <c r="C491" s="167" t="s">
        <v>453</v>
      </c>
    </row>
    <row r="492" spans="1:3" x14ac:dyDescent="0.2">
      <c r="A492" s="168">
        <v>498</v>
      </c>
      <c r="B492" s="161" t="s">
        <v>390</v>
      </c>
      <c r="C492" s="167" t="s">
        <v>453</v>
      </c>
    </row>
    <row r="493" spans="1:3" x14ac:dyDescent="0.2">
      <c r="A493" s="168">
        <v>701</v>
      </c>
      <c r="B493" s="161" t="s">
        <v>391</v>
      </c>
      <c r="C493" s="167" t="s">
        <v>457</v>
      </c>
    </row>
    <row r="494" spans="1:3" x14ac:dyDescent="0.2">
      <c r="A494" s="168">
        <v>702</v>
      </c>
      <c r="B494" s="161" t="s">
        <v>391</v>
      </c>
      <c r="C494" s="167" t="s">
        <v>457</v>
      </c>
    </row>
    <row r="495" spans="1:3" x14ac:dyDescent="0.2">
      <c r="A495" s="168">
        <v>703</v>
      </c>
      <c r="B495" s="161" t="s">
        <v>327</v>
      </c>
      <c r="C495" s="167" t="s">
        <v>457</v>
      </c>
    </row>
    <row r="496" spans="1:3" x14ac:dyDescent="0.2">
      <c r="A496" s="168">
        <v>704</v>
      </c>
      <c r="B496" s="161" t="s">
        <v>327</v>
      </c>
      <c r="C496" s="167" t="s">
        <v>457</v>
      </c>
    </row>
    <row r="497" spans="1:3" x14ac:dyDescent="0.2">
      <c r="A497" s="168">
        <v>705</v>
      </c>
      <c r="B497" s="161" t="s">
        <v>327</v>
      </c>
      <c r="C497" s="167" t="s">
        <v>457</v>
      </c>
    </row>
    <row r="498" spans="1:3" x14ac:dyDescent="0.2">
      <c r="A498" s="168">
        <v>706</v>
      </c>
      <c r="B498" s="161" t="s">
        <v>327</v>
      </c>
      <c r="C498" s="167" t="s">
        <v>457</v>
      </c>
    </row>
    <row r="499" spans="1:3" x14ac:dyDescent="0.2">
      <c r="A499" s="168">
        <v>707</v>
      </c>
      <c r="B499" s="161" t="s">
        <v>327</v>
      </c>
      <c r="C499" s="167" t="s">
        <v>457</v>
      </c>
    </row>
    <row r="500" spans="1:3" x14ac:dyDescent="0.2">
      <c r="A500" s="168">
        <v>708</v>
      </c>
      <c r="B500" s="161" t="s">
        <v>327</v>
      </c>
      <c r="C500" s="167" t="s">
        <v>457</v>
      </c>
    </row>
    <row r="501" spans="1:3" x14ac:dyDescent="0.2">
      <c r="A501" s="168">
        <v>709</v>
      </c>
      <c r="B501" s="161" t="s">
        <v>327</v>
      </c>
      <c r="C501" s="167" t="s">
        <v>457</v>
      </c>
    </row>
    <row r="502" spans="1:3" x14ac:dyDescent="0.2">
      <c r="A502" s="168">
        <v>710</v>
      </c>
      <c r="B502" s="161" t="s">
        <v>327</v>
      </c>
      <c r="C502" s="167" t="s">
        <v>457</v>
      </c>
    </row>
    <row r="503" spans="1:3" x14ac:dyDescent="0.2">
      <c r="A503" s="168">
        <v>711</v>
      </c>
      <c r="B503" s="161" t="s">
        <v>327</v>
      </c>
      <c r="C503" s="167" t="s">
        <v>457</v>
      </c>
    </row>
    <row r="504" spans="1:3" x14ac:dyDescent="0.2">
      <c r="A504" s="168">
        <v>712</v>
      </c>
      <c r="B504" s="161" t="s">
        <v>392</v>
      </c>
      <c r="C504" s="167" t="s">
        <v>457</v>
      </c>
    </row>
    <row r="505" spans="1:3" x14ac:dyDescent="0.2">
      <c r="A505" s="168">
        <v>713</v>
      </c>
      <c r="B505" s="161" t="s">
        <v>392</v>
      </c>
      <c r="C505" s="167" t="s">
        <v>457</v>
      </c>
    </row>
    <row r="506" spans="1:3" x14ac:dyDescent="0.2">
      <c r="A506" s="168">
        <v>714</v>
      </c>
      <c r="B506" s="161" t="s">
        <v>392</v>
      </c>
      <c r="C506" s="167" t="s">
        <v>457</v>
      </c>
    </row>
    <row r="507" spans="1:3" x14ac:dyDescent="0.2">
      <c r="A507" s="168">
        <v>715</v>
      </c>
      <c r="B507" s="161" t="s">
        <v>392</v>
      </c>
      <c r="C507" s="167" t="s">
        <v>457</v>
      </c>
    </row>
    <row r="508" spans="1:3" x14ac:dyDescent="0.2">
      <c r="A508" s="168">
        <v>716</v>
      </c>
      <c r="B508" s="161" t="s">
        <v>393</v>
      </c>
      <c r="C508" s="167" t="s">
        <v>457</v>
      </c>
    </row>
    <row r="509" spans="1:3" x14ac:dyDescent="0.2">
      <c r="A509" s="168">
        <v>717</v>
      </c>
      <c r="B509" s="161" t="s">
        <v>393</v>
      </c>
      <c r="C509" s="167" t="s">
        <v>457</v>
      </c>
    </row>
    <row r="510" spans="1:3" x14ac:dyDescent="0.2">
      <c r="A510" s="168">
        <v>718</v>
      </c>
      <c r="B510" s="161" t="s">
        <v>394</v>
      </c>
      <c r="C510" s="167" t="s">
        <v>457</v>
      </c>
    </row>
    <row r="511" spans="1:3" x14ac:dyDescent="0.2">
      <c r="A511" s="168">
        <v>719</v>
      </c>
      <c r="B511" s="161" t="s">
        <v>394</v>
      </c>
      <c r="C511" s="167" t="s">
        <v>457</v>
      </c>
    </row>
    <row r="512" spans="1:3" x14ac:dyDescent="0.2">
      <c r="A512" s="168">
        <v>720</v>
      </c>
      <c r="B512" s="161" t="s">
        <v>262</v>
      </c>
      <c r="C512" s="167" t="s">
        <v>456</v>
      </c>
    </row>
    <row r="513" spans="1:3" x14ac:dyDescent="0.2">
      <c r="A513" s="168">
        <v>721</v>
      </c>
      <c r="B513" s="161" t="s">
        <v>395</v>
      </c>
      <c r="C513" s="167" t="s">
        <v>456</v>
      </c>
    </row>
    <row r="514" spans="1:3" x14ac:dyDescent="0.2">
      <c r="A514" s="168">
        <v>722</v>
      </c>
      <c r="B514" s="161" t="s">
        <v>395</v>
      </c>
      <c r="C514" s="167" t="s">
        <v>456</v>
      </c>
    </row>
    <row r="515" spans="1:3" x14ac:dyDescent="0.2">
      <c r="A515" s="168">
        <v>723</v>
      </c>
      <c r="B515" s="161" t="s">
        <v>395</v>
      </c>
      <c r="C515" s="167" t="s">
        <v>456</v>
      </c>
    </row>
    <row r="516" spans="1:3" x14ac:dyDescent="0.2">
      <c r="A516" s="168">
        <v>724</v>
      </c>
      <c r="B516" s="161" t="s">
        <v>395</v>
      </c>
      <c r="C516" s="167" t="s">
        <v>456</v>
      </c>
    </row>
    <row r="517" spans="1:3" x14ac:dyDescent="0.2">
      <c r="A517" s="168">
        <v>725</v>
      </c>
      <c r="B517" s="161" t="s">
        <v>395</v>
      </c>
      <c r="C517" s="167" t="s">
        <v>456</v>
      </c>
    </row>
    <row r="518" spans="1:3" x14ac:dyDescent="0.2">
      <c r="A518" s="168">
        <v>726</v>
      </c>
      <c r="B518" s="161" t="s">
        <v>395</v>
      </c>
      <c r="C518" s="167" t="s">
        <v>456</v>
      </c>
    </row>
    <row r="519" spans="1:3" x14ac:dyDescent="0.2">
      <c r="A519" s="168">
        <v>727</v>
      </c>
      <c r="B519" s="161" t="s">
        <v>395</v>
      </c>
      <c r="C519" s="167" t="s">
        <v>456</v>
      </c>
    </row>
    <row r="520" spans="1:3" x14ac:dyDescent="0.2">
      <c r="A520" s="168">
        <v>728</v>
      </c>
      <c r="B520" s="161" t="s">
        <v>396</v>
      </c>
      <c r="C520" s="167" t="s">
        <v>456</v>
      </c>
    </row>
    <row r="521" spans="1:3" x14ac:dyDescent="0.2">
      <c r="A521" s="168">
        <v>729</v>
      </c>
      <c r="B521" s="161" t="s">
        <v>395</v>
      </c>
      <c r="C521" s="167" t="s">
        <v>456</v>
      </c>
    </row>
    <row r="522" spans="1:3" x14ac:dyDescent="0.2">
      <c r="A522" s="168">
        <v>730</v>
      </c>
      <c r="B522" s="161" t="s">
        <v>396</v>
      </c>
      <c r="C522" s="167" t="s">
        <v>456</v>
      </c>
    </row>
    <row r="523" spans="1:3" x14ac:dyDescent="0.2">
      <c r="A523" s="168">
        <v>731</v>
      </c>
      <c r="B523" s="161" t="s">
        <v>395</v>
      </c>
      <c r="C523" s="167" t="s">
        <v>456</v>
      </c>
    </row>
    <row r="524" spans="1:3" x14ac:dyDescent="0.2">
      <c r="A524" s="168">
        <v>732</v>
      </c>
      <c r="B524" s="161" t="s">
        <v>396</v>
      </c>
      <c r="C524" s="167" t="s">
        <v>456</v>
      </c>
    </row>
    <row r="525" spans="1:3" x14ac:dyDescent="0.2">
      <c r="A525" s="168">
        <v>733</v>
      </c>
      <c r="B525" s="161" t="s">
        <v>395</v>
      </c>
      <c r="C525" s="167" t="s">
        <v>456</v>
      </c>
    </row>
    <row r="526" spans="1:3" x14ac:dyDescent="0.2">
      <c r="A526" s="168">
        <v>734</v>
      </c>
      <c r="B526" s="161" t="s">
        <v>396</v>
      </c>
      <c r="C526" s="167" t="s">
        <v>456</v>
      </c>
    </row>
    <row r="527" spans="1:3" x14ac:dyDescent="0.2">
      <c r="A527" s="168">
        <v>735</v>
      </c>
      <c r="B527" s="161" t="s">
        <v>395</v>
      </c>
      <c r="C527" s="167" t="s">
        <v>456</v>
      </c>
    </row>
    <row r="528" spans="1:3" x14ac:dyDescent="0.2">
      <c r="A528" s="168">
        <v>736</v>
      </c>
      <c r="B528" s="161" t="s">
        <v>396</v>
      </c>
      <c r="C528" s="167" t="s">
        <v>456</v>
      </c>
    </row>
    <row r="529" spans="1:3" x14ac:dyDescent="0.2">
      <c r="A529" s="168">
        <v>737</v>
      </c>
      <c r="B529" s="161" t="s">
        <v>395</v>
      </c>
      <c r="C529" s="167" t="s">
        <v>456</v>
      </c>
    </row>
    <row r="530" spans="1:3" x14ac:dyDescent="0.2">
      <c r="A530" s="168">
        <v>738</v>
      </c>
      <c r="B530" s="161" t="s">
        <v>396</v>
      </c>
      <c r="C530" s="167" t="s">
        <v>456</v>
      </c>
    </row>
    <row r="531" spans="1:3" x14ac:dyDescent="0.2">
      <c r="A531" s="168">
        <v>739</v>
      </c>
      <c r="B531" s="161" t="s">
        <v>395</v>
      </c>
      <c r="C531" s="167" t="s">
        <v>456</v>
      </c>
    </row>
    <row r="532" spans="1:3" x14ac:dyDescent="0.2">
      <c r="A532" s="168">
        <v>740</v>
      </c>
      <c r="B532" s="161" t="s">
        <v>396</v>
      </c>
      <c r="C532" s="167" t="s">
        <v>456</v>
      </c>
    </row>
    <row r="533" spans="1:3" x14ac:dyDescent="0.2">
      <c r="A533" s="168">
        <v>741</v>
      </c>
      <c r="B533" s="161" t="s">
        <v>395</v>
      </c>
      <c r="C533" s="167" t="s">
        <v>456</v>
      </c>
    </row>
    <row r="534" spans="1:3" x14ac:dyDescent="0.2">
      <c r="A534" s="168">
        <v>742</v>
      </c>
      <c r="B534" s="161" t="s">
        <v>396</v>
      </c>
      <c r="C534" s="167" t="s">
        <v>456</v>
      </c>
    </row>
    <row r="535" spans="1:3" x14ac:dyDescent="0.2">
      <c r="A535" s="168">
        <v>743</v>
      </c>
      <c r="B535" s="161" t="s">
        <v>395</v>
      </c>
      <c r="C535" s="167" t="s">
        <v>456</v>
      </c>
    </row>
    <row r="536" spans="1:3" x14ac:dyDescent="0.2">
      <c r="A536" s="168">
        <v>744</v>
      </c>
      <c r="B536" s="161" t="s">
        <v>396</v>
      </c>
      <c r="C536" s="167" t="s">
        <v>456</v>
      </c>
    </row>
    <row r="537" spans="1:3" x14ac:dyDescent="0.2">
      <c r="A537" s="168">
        <v>745</v>
      </c>
      <c r="B537" s="161" t="s">
        <v>395</v>
      </c>
      <c r="C537" s="167" t="s">
        <v>456</v>
      </c>
    </row>
    <row r="538" spans="1:3" x14ac:dyDescent="0.2">
      <c r="A538" s="168">
        <v>746</v>
      </c>
      <c r="B538" s="161" t="s">
        <v>396</v>
      </c>
      <c r="C538" s="167" t="s">
        <v>456</v>
      </c>
    </row>
    <row r="539" spans="1:3" x14ac:dyDescent="0.2">
      <c r="A539" s="168">
        <v>747</v>
      </c>
      <c r="B539" s="161" t="s">
        <v>395</v>
      </c>
      <c r="C539" s="167" t="s">
        <v>456</v>
      </c>
    </row>
    <row r="540" spans="1:3" x14ac:dyDescent="0.2">
      <c r="A540" s="168">
        <v>748</v>
      </c>
      <c r="B540" s="161" t="s">
        <v>395</v>
      </c>
      <c r="C540" s="167" t="s">
        <v>456</v>
      </c>
    </row>
    <row r="541" spans="1:3" x14ac:dyDescent="0.2">
      <c r="A541" s="168">
        <v>749</v>
      </c>
      <c r="B541" s="161" t="s">
        <v>396</v>
      </c>
      <c r="C541" s="167" t="s">
        <v>456</v>
      </c>
    </row>
    <row r="542" spans="1:3" x14ac:dyDescent="0.2">
      <c r="A542" s="168">
        <v>752</v>
      </c>
      <c r="B542" s="161" t="s">
        <v>395</v>
      </c>
      <c r="C542" s="167" t="s">
        <v>456</v>
      </c>
    </row>
    <row r="543" spans="1:3" x14ac:dyDescent="0.2">
      <c r="A543" s="168">
        <v>753</v>
      </c>
      <c r="B543" s="161" t="s">
        <v>397</v>
      </c>
      <c r="C543" s="167" t="s">
        <v>456</v>
      </c>
    </row>
    <row r="544" spans="1:3" x14ac:dyDescent="0.2">
      <c r="A544" s="168">
        <v>754</v>
      </c>
      <c r="B544" s="161" t="s">
        <v>395</v>
      </c>
      <c r="C544" s="167" t="s">
        <v>456</v>
      </c>
    </row>
    <row r="545" spans="1:3" x14ac:dyDescent="0.2">
      <c r="A545" s="168">
        <v>755</v>
      </c>
      <c r="B545" s="161" t="s">
        <v>397</v>
      </c>
      <c r="C545" s="167" t="s">
        <v>456</v>
      </c>
    </row>
    <row r="546" spans="1:3" x14ac:dyDescent="0.2">
      <c r="A546" s="168">
        <v>756</v>
      </c>
      <c r="B546" s="161" t="s">
        <v>395</v>
      </c>
      <c r="C546" s="167" t="s">
        <v>456</v>
      </c>
    </row>
    <row r="547" spans="1:3" x14ac:dyDescent="0.2">
      <c r="A547" s="168">
        <v>757</v>
      </c>
      <c r="B547" s="161" t="s">
        <v>397</v>
      </c>
      <c r="C547" s="167" t="s">
        <v>456</v>
      </c>
    </row>
    <row r="548" spans="1:3" x14ac:dyDescent="0.2">
      <c r="A548" s="168">
        <v>758</v>
      </c>
      <c r="B548" s="161" t="s">
        <v>395</v>
      </c>
      <c r="C548" s="167" t="s">
        <v>456</v>
      </c>
    </row>
    <row r="549" spans="1:3" x14ac:dyDescent="0.2">
      <c r="A549" s="168">
        <v>759</v>
      </c>
      <c r="B549" s="161" t="s">
        <v>397</v>
      </c>
      <c r="C549" s="167" t="s">
        <v>456</v>
      </c>
    </row>
    <row r="550" spans="1:3" x14ac:dyDescent="0.2">
      <c r="A550" s="168">
        <v>760</v>
      </c>
      <c r="B550" s="161" t="s">
        <v>395</v>
      </c>
      <c r="C550" s="167" t="s">
        <v>456</v>
      </c>
    </row>
    <row r="551" spans="1:3" x14ac:dyDescent="0.2">
      <c r="A551" s="168">
        <v>761</v>
      </c>
      <c r="B551" s="161" t="s">
        <v>397</v>
      </c>
      <c r="C551" s="167" t="s">
        <v>456</v>
      </c>
    </row>
    <row r="552" spans="1:3" x14ac:dyDescent="0.2">
      <c r="A552" s="168">
        <v>762</v>
      </c>
      <c r="B552" s="161" t="s">
        <v>395</v>
      </c>
      <c r="C552" s="167" t="s">
        <v>456</v>
      </c>
    </row>
    <row r="553" spans="1:3" x14ac:dyDescent="0.2">
      <c r="A553" s="168">
        <v>763</v>
      </c>
      <c r="B553" s="161" t="s">
        <v>397</v>
      </c>
      <c r="C553" s="167" t="s">
        <v>456</v>
      </c>
    </row>
    <row r="554" spans="1:3" x14ac:dyDescent="0.2">
      <c r="A554" s="168">
        <v>764</v>
      </c>
      <c r="B554" s="161" t="s">
        <v>395</v>
      </c>
      <c r="C554" s="167" t="s">
        <v>456</v>
      </c>
    </row>
    <row r="555" spans="1:3" x14ac:dyDescent="0.2">
      <c r="A555" s="168">
        <v>765</v>
      </c>
      <c r="B555" s="161" t="s">
        <v>397</v>
      </c>
      <c r="C555" s="167" t="s">
        <v>456</v>
      </c>
    </row>
    <row r="556" spans="1:3" x14ac:dyDescent="0.2">
      <c r="A556" s="168">
        <v>766</v>
      </c>
      <c r="B556" s="161" t="s">
        <v>395</v>
      </c>
      <c r="C556" s="167" t="s">
        <v>456</v>
      </c>
    </row>
    <row r="557" spans="1:3" x14ac:dyDescent="0.2">
      <c r="A557" s="168">
        <v>767</v>
      </c>
      <c r="B557" s="161" t="s">
        <v>397</v>
      </c>
      <c r="C557" s="167" t="s">
        <v>456</v>
      </c>
    </row>
    <row r="558" spans="1:3" x14ac:dyDescent="0.2">
      <c r="A558" s="168">
        <v>768</v>
      </c>
      <c r="B558" s="161" t="s">
        <v>395</v>
      </c>
      <c r="C558" s="167" t="s">
        <v>456</v>
      </c>
    </row>
    <row r="559" spans="1:3" x14ac:dyDescent="0.2">
      <c r="A559" s="168">
        <v>769</v>
      </c>
      <c r="B559" s="161" t="s">
        <v>397</v>
      </c>
      <c r="C559" s="167" t="s">
        <v>456</v>
      </c>
    </row>
    <row r="560" spans="1:3" x14ac:dyDescent="0.2">
      <c r="A560" s="168">
        <v>770</v>
      </c>
      <c r="B560" s="161" t="s">
        <v>398</v>
      </c>
      <c r="C560" s="167" t="s">
        <v>456</v>
      </c>
    </row>
    <row r="561" spans="1:3" x14ac:dyDescent="0.2">
      <c r="A561" s="168">
        <v>775</v>
      </c>
      <c r="B561" s="161" t="s">
        <v>399</v>
      </c>
      <c r="C561" s="167" t="s">
        <v>456</v>
      </c>
    </row>
    <row r="562" spans="1:3" x14ac:dyDescent="0.2">
      <c r="A562" s="168">
        <v>776</v>
      </c>
      <c r="B562" s="161" t="s">
        <v>399</v>
      </c>
      <c r="C562" s="167" t="s">
        <v>456</v>
      </c>
    </row>
    <row r="563" spans="1:3" x14ac:dyDescent="0.2">
      <c r="A563" s="168">
        <v>781</v>
      </c>
      <c r="B563" s="161" t="s">
        <v>395</v>
      </c>
      <c r="C563" s="167" t="s">
        <v>457</v>
      </c>
    </row>
    <row r="564" spans="1:3" x14ac:dyDescent="0.2">
      <c r="A564" s="168">
        <v>782</v>
      </c>
      <c r="B564" s="161" t="s">
        <v>395</v>
      </c>
      <c r="C564" s="167" t="s">
        <v>456</v>
      </c>
    </row>
    <row r="565" spans="1:3" x14ac:dyDescent="0.2">
      <c r="A565" s="168">
        <v>783</v>
      </c>
      <c r="B565" s="161" t="s">
        <v>395</v>
      </c>
      <c r="C565" s="167" t="s">
        <v>456</v>
      </c>
    </row>
    <row r="566" spans="1:3" x14ac:dyDescent="0.2">
      <c r="A566" s="168">
        <v>784</v>
      </c>
      <c r="B566" s="161" t="s">
        <v>395</v>
      </c>
      <c r="C566" s="167" t="s">
        <v>456</v>
      </c>
    </row>
    <row r="567" spans="1:3" x14ac:dyDescent="0.2">
      <c r="A567" s="168">
        <v>785</v>
      </c>
      <c r="B567" s="161" t="s">
        <v>395</v>
      </c>
      <c r="C567" s="167" t="s">
        <v>456</v>
      </c>
    </row>
    <row r="568" spans="1:3" x14ac:dyDescent="0.2">
      <c r="A568" s="168">
        <v>786</v>
      </c>
      <c r="B568" s="161" t="s">
        <v>395</v>
      </c>
      <c r="C568" s="167" t="s">
        <v>456</v>
      </c>
    </row>
    <row r="569" spans="1:3" x14ac:dyDescent="0.2">
      <c r="A569" s="168">
        <v>787</v>
      </c>
      <c r="B569" s="161" t="s">
        <v>400</v>
      </c>
      <c r="C569" s="167" t="s">
        <v>456</v>
      </c>
    </row>
    <row r="570" spans="1:3" x14ac:dyDescent="0.2">
      <c r="A570" s="168">
        <v>788</v>
      </c>
      <c r="B570" s="161" t="s">
        <v>401</v>
      </c>
      <c r="C570" s="167" t="s">
        <v>456</v>
      </c>
    </row>
    <row r="571" spans="1:3" x14ac:dyDescent="0.2">
      <c r="A571" s="168">
        <v>789</v>
      </c>
      <c r="B571" s="161" t="s">
        <v>402</v>
      </c>
      <c r="C571" s="167" t="s">
        <v>456</v>
      </c>
    </row>
    <row r="572" spans="1:3" x14ac:dyDescent="0.2">
      <c r="A572" s="168">
        <v>790</v>
      </c>
      <c r="B572" s="161" t="s">
        <v>403</v>
      </c>
      <c r="C572" s="167" t="s">
        <v>456</v>
      </c>
    </row>
    <row r="573" spans="1:3" x14ac:dyDescent="0.2">
      <c r="A573" s="168">
        <v>791</v>
      </c>
      <c r="B573" s="161" t="s">
        <v>404</v>
      </c>
      <c r="C573" s="167" t="s">
        <v>456</v>
      </c>
    </row>
    <row r="574" spans="1:3" x14ac:dyDescent="0.2">
      <c r="A574" s="168">
        <v>792</v>
      </c>
      <c r="B574" s="161" t="s">
        <v>405</v>
      </c>
      <c r="C574" s="167" t="s">
        <v>456</v>
      </c>
    </row>
    <row r="575" spans="1:3" x14ac:dyDescent="0.2">
      <c r="A575" s="168">
        <v>793</v>
      </c>
      <c r="B575" s="161" t="s">
        <v>395</v>
      </c>
      <c r="C575" s="167" t="s">
        <v>456</v>
      </c>
    </row>
    <row r="576" spans="1:3" x14ac:dyDescent="0.2">
      <c r="A576" s="168">
        <v>794</v>
      </c>
      <c r="B576" s="161" t="s">
        <v>396</v>
      </c>
      <c r="C576" s="167" t="s">
        <v>456</v>
      </c>
    </row>
    <row r="577" spans="1:3" x14ac:dyDescent="0.2">
      <c r="A577" s="168">
        <v>801</v>
      </c>
      <c r="B577" s="161" t="s">
        <v>324</v>
      </c>
      <c r="C577" s="167" t="s">
        <v>456</v>
      </c>
    </row>
    <row r="578" spans="1:3" x14ac:dyDescent="0.2">
      <c r="A578" s="168">
        <v>802</v>
      </c>
      <c r="B578" s="161" t="s">
        <v>406</v>
      </c>
      <c r="C578" s="167" t="s">
        <v>456</v>
      </c>
    </row>
    <row r="579" spans="1:3" x14ac:dyDescent="0.2">
      <c r="A579" s="168">
        <v>803</v>
      </c>
      <c r="B579" s="161" t="s">
        <v>407</v>
      </c>
      <c r="C579" s="167" t="s">
        <v>457</v>
      </c>
    </row>
    <row r="580" spans="1:3" x14ac:dyDescent="0.2">
      <c r="A580" s="168">
        <v>804</v>
      </c>
      <c r="B580" s="161" t="s">
        <v>406</v>
      </c>
      <c r="C580" s="167" t="s">
        <v>456</v>
      </c>
    </row>
    <row r="581" spans="1:3" x14ac:dyDescent="0.2">
      <c r="A581" s="168">
        <v>805</v>
      </c>
      <c r="B581" s="161" t="s">
        <v>407</v>
      </c>
      <c r="C581" s="167" t="s">
        <v>457</v>
      </c>
    </row>
    <row r="582" spans="1:3" x14ac:dyDescent="0.2">
      <c r="A582" s="168">
        <v>806</v>
      </c>
      <c r="B582" s="161" t="s">
        <v>406</v>
      </c>
      <c r="C582" s="167" t="s">
        <v>456</v>
      </c>
    </row>
    <row r="583" spans="1:3" x14ac:dyDescent="0.2">
      <c r="A583" s="168">
        <v>807</v>
      </c>
      <c r="B583" s="161" t="s">
        <v>407</v>
      </c>
      <c r="C583" s="167" t="s">
        <v>457</v>
      </c>
    </row>
    <row r="584" spans="1:3" x14ac:dyDescent="0.2">
      <c r="A584" s="168">
        <v>808</v>
      </c>
      <c r="B584" s="161" t="s">
        <v>406</v>
      </c>
      <c r="C584" s="167" t="s">
        <v>456</v>
      </c>
    </row>
    <row r="585" spans="1:3" x14ac:dyDescent="0.2">
      <c r="A585" s="168">
        <v>809</v>
      </c>
      <c r="B585" s="161" t="s">
        <v>407</v>
      </c>
      <c r="C585" s="167" t="s">
        <v>457</v>
      </c>
    </row>
    <row r="586" spans="1:3" x14ac:dyDescent="0.2">
      <c r="A586" s="168">
        <v>810</v>
      </c>
      <c r="B586" s="161" t="s">
        <v>406</v>
      </c>
      <c r="C586" s="167" t="s">
        <v>456</v>
      </c>
    </row>
    <row r="587" spans="1:3" x14ac:dyDescent="0.2">
      <c r="A587" s="168">
        <v>811</v>
      </c>
      <c r="B587" s="161" t="s">
        <v>407</v>
      </c>
      <c r="C587" s="167" t="s">
        <v>457</v>
      </c>
    </row>
    <row r="588" spans="1:3" x14ac:dyDescent="0.2">
      <c r="A588" s="168">
        <v>812</v>
      </c>
      <c r="B588" s="161" t="s">
        <v>406</v>
      </c>
      <c r="C588" s="167" t="s">
        <v>456</v>
      </c>
    </row>
    <row r="589" spans="1:3" x14ac:dyDescent="0.2">
      <c r="A589" s="168">
        <v>813</v>
      </c>
      <c r="B589" s="161" t="s">
        <v>407</v>
      </c>
      <c r="C589" s="167" t="s">
        <v>457</v>
      </c>
    </row>
    <row r="590" spans="1:3" x14ac:dyDescent="0.2">
      <c r="A590" s="168">
        <v>814</v>
      </c>
      <c r="B590" s="161" t="s">
        <v>406</v>
      </c>
      <c r="C590" s="167" t="s">
        <v>456</v>
      </c>
    </row>
    <row r="591" spans="1:3" x14ac:dyDescent="0.2">
      <c r="A591" s="168">
        <v>815</v>
      </c>
      <c r="B591" s="161" t="s">
        <v>407</v>
      </c>
      <c r="C591" s="167" t="s">
        <v>457</v>
      </c>
    </row>
    <row r="592" spans="1:3" x14ac:dyDescent="0.2">
      <c r="A592" s="168">
        <v>816</v>
      </c>
      <c r="B592" s="161" t="s">
        <v>406</v>
      </c>
      <c r="C592" s="167" t="s">
        <v>456</v>
      </c>
    </row>
    <row r="593" spans="1:3" x14ac:dyDescent="0.2">
      <c r="A593" s="168">
        <v>817</v>
      </c>
      <c r="B593" s="161" t="s">
        <v>407</v>
      </c>
      <c r="C593" s="167" t="s">
        <v>457</v>
      </c>
    </row>
    <row r="594" spans="1:3" x14ac:dyDescent="0.2">
      <c r="A594" s="168">
        <v>818</v>
      </c>
      <c r="B594" s="161" t="s">
        <v>406</v>
      </c>
      <c r="C594" s="167" t="s">
        <v>456</v>
      </c>
    </row>
    <row r="595" spans="1:3" x14ac:dyDescent="0.2">
      <c r="A595" s="168">
        <v>819</v>
      </c>
      <c r="B595" s="161" t="s">
        <v>407</v>
      </c>
      <c r="C595" s="167" t="s">
        <v>457</v>
      </c>
    </row>
    <row r="596" spans="1:3" x14ac:dyDescent="0.2">
      <c r="A596" s="168">
        <v>820</v>
      </c>
      <c r="B596" s="161" t="s">
        <v>406</v>
      </c>
      <c r="C596" s="167" t="s">
        <v>456</v>
      </c>
    </row>
    <row r="597" spans="1:3" x14ac:dyDescent="0.2">
      <c r="A597" s="168">
        <v>821</v>
      </c>
      <c r="B597" s="161" t="s">
        <v>407</v>
      </c>
      <c r="C597" s="167" t="s">
        <v>457</v>
      </c>
    </row>
    <row r="598" spans="1:3" x14ac:dyDescent="0.2">
      <c r="A598" s="168">
        <v>822</v>
      </c>
      <c r="B598" s="161" t="s">
        <v>406</v>
      </c>
      <c r="C598" s="167" t="s">
        <v>456</v>
      </c>
    </row>
    <row r="599" spans="1:3" x14ac:dyDescent="0.2">
      <c r="A599" s="168">
        <v>823</v>
      </c>
      <c r="B599" s="161" t="s">
        <v>407</v>
      </c>
      <c r="C599" s="167" t="s">
        <v>457</v>
      </c>
    </row>
    <row r="600" spans="1:3" x14ac:dyDescent="0.2">
      <c r="A600" s="168">
        <v>824</v>
      </c>
      <c r="B600" s="161" t="s">
        <v>406</v>
      </c>
      <c r="C600" s="167" t="s">
        <v>456</v>
      </c>
    </row>
    <row r="601" spans="1:3" x14ac:dyDescent="0.2">
      <c r="A601" s="168">
        <v>825</v>
      </c>
      <c r="B601" s="161" t="s">
        <v>407</v>
      </c>
      <c r="C601" s="167" t="s">
        <v>457</v>
      </c>
    </row>
    <row r="602" spans="1:3" x14ac:dyDescent="0.2">
      <c r="A602" s="168">
        <v>826</v>
      </c>
      <c r="B602" s="161" t="s">
        <v>406</v>
      </c>
      <c r="C602" s="167" t="s">
        <v>456</v>
      </c>
    </row>
    <row r="603" spans="1:3" x14ac:dyDescent="0.2">
      <c r="A603" s="168">
        <v>827</v>
      </c>
      <c r="B603" s="161" t="s">
        <v>407</v>
      </c>
      <c r="C603" s="167" t="s">
        <v>457</v>
      </c>
    </row>
    <row r="604" spans="1:3" x14ac:dyDescent="0.2">
      <c r="A604" s="168">
        <v>828</v>
      </c>
      <c r="B604" s="161" t="s">
        <v>406</v>
      </c>
      <c r="C604" s="167" t="s">
        <v>456</v>
      </c>
    </row>
    <row r="605" spans="1:3" x14ac:dyDescent="0.2">
      <c r="A605" s="168">
        <v>829</v>
      </c>
      <c r="B605" s="161" t="s">
        <v>407</v>
      </c>
      <c r="C605" s="167" t="s">
        <v>457</v>
      </c>
    </row>
    <row r="606" spans="1:3" x14ac:dyDescent="0.2">
      <c r="A606" s="168">
        <v>830</v>
      </c>
      <c r="B606" s="161" t="s">
        <v>406</v>
      </c>
      <c r="C606" s="167" t="s">
        <v>456</v>
      </c>
    </row>
    <row r="607" spans="1:3" x14ac:dyDescent="0.2">
      <c r="A607" s="168">
        <v>831</v>
      </c>
      <c r="B607" s="161" t="s">
        <v>407</v>
      </c>
      <c r="C607" s="167" t="s">
        <v>457</v>
      </c>
    </row>
    <row r="608" spans="1:3" x14ac:dyDescent="0.2">
      <c r="A608" s="168">
        <v>832</v>
      </c>
      <c r="B608" s="161" t="s">
        <v>406</v>
      </c>
      <c r="C608" s="167" t="s">
        <v>456</v>
      </c>
    </row>
    <row r="609" spans="1:3" x14ac:dyDescent="0.2">
      <c r="A609" s="168">
        <v>833</v>
      </c>
      <c r="B609" s="161" t="s">
        <v>407</v>
      </c>
      <c r="C609" s="167" t="s">
        <v>457</v>
      </c>
    </row>
    <row r="610" spans="1:3" x14ac:dyDescent="0.2">
      <c r="A610" s="168">
        <v>834</v>
      </c>
      <c r="B610" s="161" t="s">
        <v>406</v>
      </c>
      <c r="C610" s="167" t="s">
        <v>456</v>
      </c>
    </row>
    <row r="611" spans="1:3" x14ac:dyDescent="0.2">
      <c r="A611" s="168">
        <v>835</v>
      </c>
      <c r="B611" s="161" t="s">
        <v>407</v>
      </c>
      <c r="C611" s="167" t="s">
        <v>457</v>
      </c>
    </row>
    <row r="612" spans="1:3" x14ac:dyDescent="0.2">
      <c r="A612" s="168">
        <v>836</v>
      </c>
      <c r="B612" s="161" t="s">
        <v>406</v>
      </c>
      <c r="C612" s="167" t="s">
        <v>456</v>
      </c>
    </row>
    <row r="613" spans="1:3" x14ac:dyDescent="0.2">
      <c r="A613" s="168">
        <v>837</v>
      </c>
      <c r="B613" s="161" t="s">
        <v>407</v>
      </c>
      <c r="C613" s="167" t="s">
        <v>457</v>
      </c>
    </row>
    <row r="614" spans="1:3" x14ac:dyDescent="0.2">
      <c r="A614" s="168">
        <v>838</v>
      </c>
      <c r="B614" s="161" t="s">
        <v>406</v>
      </c>
      <c r="C614" s="167" t="s">
        <v>456</v>
      </c>
    </row>
    <row r="615" spans="1:3" x14ac:dyDescent="0.2">
      <c r="A615" s="168">
        <v>839</v>
      </c>
      <c r="B615" s="161" t="s">
        <v>407</v>
      </c>
      <c r="C615" s="167" t="s">
        <v>457</v>
      </c>
    </row>
    <row r="616" spans="1:3" x14ac:dyDescent="0.2">
      <c r="A616" s="168">
        <v>840</v>
      </c>
      <c r="B616" s="161" t="s">
        <v>406</v>
      </c>
      <c r="C616" s="167" t="s">
        <v>456</v>
      </c>
    </row>
    <row r="617" spans="1:3" x14ac:dyDescent="0.2">
      <c r="A617" s="168">
        <v>841</v>
      </c>
      <c r="B617" s="161" t="s">
        <v>407</v>
      </c>
      <c r="C617" s="167" t="s">
        <v>457</v>
      </c>
    </row>
    <row r="618" spans="1:3" x14ac:dyDescent="0.2">
      <c r="A618" s="168">
        <v>842</v>
      </c>
      <c r="B618" s="161" t="s">
        <v>406</v>
      </c>
      <c r="C618" s="167" t="s">
        <v>456</v>
      </c>
    </row>
    <row r="619" spans="1:3" x14ac:dyDescent="0.2">
      <c r="A619" s="168">
        <v>843</v>
      </c>
      <c r="B619" s="161" t="s">
        <v>407</v>
      </c>
      <c r="C619" s="167" t="s">
        <v>457</v>
      </c>
    </row>
    <row r="620" spans="1:3" x14ac:dyDescent="0.2">
      <c r="A620" s="168">
        <v>844</v>
      </c>
      <c r="B620" s="161" t="s">
        <v>406</v>
      </c>
      <c r="C620" s="167" t="s">
        <v>456</v>
      </c>
    </row>
    <row r="621" spans="1:3" x14ac:dyDescent="0.2">
      <c r="A621" s="168">
        <v>845</v>
      </c>
      <c r="B621" s="161" t="s">
        <v>407</v>
      </c>
      <c r="C621" s="167" t="s">
        <v>457</v>
      </c>
    </row>
    <row r="622" spans="1:3" x14ac:dyDescent="0.2">
      <c r="A622" s="168">
        <v>846</v>
      </c>
      <c r="B622" s="161" t="s">
        <v>406</v>
      </c>
      <c r="C622" s="167" t="s">
        <v>456</v>
      </c>
    </row>
    <row r="623" spans="1:3" x14ac:dyDescent="0.2">
      <c r="A623" s="168">
        <v>847</v>
      </c>
      <c r="B623" s="161" t="s">
        <v>407</v>
      </c>
      <c r="C623" s="167" t="s">
        <v>457</v>
      </c>
    </row>
    <row r="624" spans="1:3" x14ac:dyDescent="0.2">
      <c r="A624" s="168">
        <v>848</v>
      </c>
      <c r="B624" s="161" t="s">
        <v>406</v>
      </c>
      <c r="C624" s="167" t="s">
        <v>456</v>
      </c>
    </row>
    <row r="625" spans="1:3" x14ac:dyDescent="0.2">
      <c r="A625" s="168">
        <v>849</v>
      </c>
      <c r="B625" s="161" t="s">
        <v>407</v>
      </c>
      <c r="C625" s="167" t="s">
        <v>457</v>
      </c>
    </row>
    <row r="626" spans="1:3" x14ac:dyDescent="0.2">
      <c r="A626" s="168">
        <v>850</v>
      </c>
      <c r="B626" s="161" t="s">
        <v>407</v>
      </c>
      <c r="C626" s="167" t="s">
        <v>457</v>
      </c>
    </row>
    <row r="627" spans="1:3" x14ac:dyDescent="0.2">
      <c r="A627" s="168">
        <v>851</v>
      </c>
      <c r="B627" s="161" t="s">
        <v>407</v>
      </c>
      <c r="C627" s="167" t="s">
        <v>457</v>
      </c>
    </row>
    <row r="628" spans="1:3" x14ac:dyDescent="0.2">
      <c r="A628" s="168">
        <v>852</v>
      </c>
      <c r="B628" s="161" t="s">
        <v>406</v>
      </c>
      <c r="C628" s="167" t="s">
        <v>456</v>
      </c>
    </row>
    <row r="629" spans="1:3" x14ac:dyDescent="0.2">
      <c r="A629" s="168">
        <v>853</v>
      </c>
      <c r="B629" s="161" t="s">
        <v>406</v>
      </c>
      <c r="C629" s="167" t="s">
        <v>456</v>
      </c>
    </row>
    <row r="630" spans="1:3" x14ac:dyDescent="0.2">
      <c r="A630" s="168">
        <v>854</v>
      </c>
      <c r="B630" s="161" t="s">
        <v>406</v>
      </c>
      <c r="C630" s="167" t="s">
        <v>456</v>
      </c>
    </row>
    <row r="631" spans="1:3" x14ac:dyDescent="0.2">
      <c r="A631" s="168">
        <v>855</v>
      </c>
      <c r="B631" s="161" t="s">
        <v>406</v>
      </c>
      <c r="C631" s="167" t="s">
        <v>456</v>
      </c>
    </row>
    <row r="632" spans="1:3" x14ac:dyDescent="0.2">
      <c r="A632" s="168">
        <v>856</v>
      </c>
      <c r="B632" s="161" t="s">
        <v>406</v>
      </c>
      <c r="C632" s="167" t="s">
        <v>456</v>
      </c>
    </row>
    <row r="633" spans="1:3" x14ac:dyDescent="0.2">
      <c r="A633" s="168">
        <v>857</v>
      </c>
      <c r="B633" s="161" t="s">
        <v>406</v>
      </c>
      <c r="C633" s="167" t="s">
        <v>456</v>
      </c>
    </row>
    <row r="634" spans="1:3" x14ac:dyDescent="0.2">
      <c r="A634" s="168">
        <v>858</v>
      </c>
      <c r="B634" s="161" t="s">
        <v>406</v>
      </c>
      <c r="C634" s="167" t="s">
        <v>456</v>
      </c>
    </row>
    <row r="635" spans="1:3" x14ac:dyDescent="0.2">
      <c r="A635" s="168">
        <v>859</v>
      </c>
      <c r="B635" s="161" t="s">
        <v>406</v>
      </c>
      <c r="C635" s="167" t="s">
        <v>456</v>
      </c>
    </row>
    <row r="636" spans="1:3" x14ac:dyDescent="0.2">
      <c r="A636" s="168">
        <v>860</v>
      </c>
      <c r="B636" s="161" t="s">
        <v>406</v>
      </c>
      <c r="C636" s="167" t="s">
        <v>456</v>
      </c>
    </row>
    <row r="637" spans="1:3" x14ac:dyDescent="0.2">
      <c r="A637" s="168">
        <v>861</v>
      </c>
      <c r="B637" s="161" t="s">
        <v>406</v>
      </c>
      <c r="C637" s="167" t="s">
        <v>456</v>
      </c>
    </row>
    <row r="638" spans="1:3" x14ac:dyDescent="0.2">
      <c r="A638" s="168">
        <v>862</v>
      </c>
      <c r="B638" s="161" t="s">
        <v>406</v>
      </c>
      <c r="C638" s="167" t="s">
        <v>456</v>
      </c>
    </row>
    <row r="639" spans="1:3" x14ac:dyDescent="0.2">
      <c r="A639" s="168">
        <v>863</v>
      </c>
      <c r="B639" s="161" t="s">
        <v>406</v>
      </c>
      <c r="C639" s="167" t="s">
        <v>456</v>
      </c>
    </row>
    <row r="640" spans="1:3" x14ac:dyDescent="0.2">
      <c r="A640" s="168">
        <v>864</v>
      </c>
      <c r="B640" s="161" t="s">
        <v>406</v>
      </c>
      <c r="C640" s="167" t="s">
        <v>456</v>
      </c>
    </row>
    <row r="641" spans="1:3" x14ac:dyDescent="0.2">
      <c r="A641" s="168">
        <v>865</v>
      </c>
      <c r="B641" s="161" t="s">
        <v>406</v>
      </c>
      <c r="C641" s="167" t="s">
        <v>456</v>
      </c>
    </row>
    <row r="642" spans="1:3" x14ac:dyDescent="0.2">
      <c r="A642" s="168">
        <v>866</v>
      </c>
      <c r="B642" s="161" t="s">
        <v>407</v>
      </c>
      <c r="C642" s="167" t="s">
        <v>457</v>
      </c>
    </row>
    <row r="643" spans="1:3" x14ac:dyDescent="0.2">
      <c r="A643" s="168">
        <v>867</v>
      </c>
      <c r="B643" s="161" t="s">
        <v>406</v>
      </c>
      <c r="C643" s="167" t="s">
        <v>456</v>
      </c>
    </row>
    <row r="644" spans="1:3" x14ac:dyDescent="0.2">
      <c r="A644" s="168">
        <v>868</v>
      </c>
      <c r="B644" s="161" t="s">
        <v>407</v>
      </c>
      <c r="C644" s="167" t="s">
        <v>457</v>
      </c>
    </row>
    <row r="645" spans="1:3" x14ac:dyDescent="0.2">
      <c r="A645" s="168">
        <v>869</v>
      </c>
      <c r="B645" s="161" t="s">
        <v>406</v>
      </c>
      <c r="C645" s="167" t="s">
        <v>456</v>
      </c>
    </row>
    <row r="646" spans="1:3" x14ac:dyDescent="0.2">
      <c r="A646" s="168">
        <v>870</v>
      </c>
      <c r="B646" s="161" t="s">
        <v>407</v>
      </c>
      <c r="C646" s="167" t="s">
        <v>457</v>
      </c>
    </row>
    <row r="647" spans="1:3" x14ac:dyDescent="0.2">
      <c r="A647" s="168">
        <v>871</v>
      </c>
      <c r="B647" s="161" t="s">
        <v>406</v>
      </c>
      <c r="C647" s="167" t="s">
        <v>456</v>
      </c>
    </row>
    <row r="648" spans="1:3" x14ac:dyDescent="0.2">
      <c r="A648" s="168">
        <v>872</v>
      </c>
      <c r="B648" s="161" t="s">
        <v>407</v>
      </c>
      <c r="C648" s="167" t="s">
        <v>457</v>
      </c>
    </row>
    <row r="649" spans="1:3" x14ac:dyDescent="0.2">
      <c r="A649" s="168">
        <v>873</v>
      </c>
      <c r="B649" s="161" t="s">
        <v>406</v>
      </c>
      <c r="C649" s="167" t="s">
        <v>456</v>
      </c>
    </row>
    <row r="650" spans="1:3" x14ac:dyDescent="0.2">
      <c r="A650" s="168">
        <v>874</v>
      </c>
      <c r="B650" s="161" t="s">
        <v>407</v>
      </c>
      <c r="C650" s="167" t="s">
        <v>457</v>
      </c>
    </row>
    <row r="651" spans="1:3" x14ac:dyDescent="0.2">
      <c r="A651" s="168">
        <v>875</v>
      </c>
      <c r="B651" s="161" t="s">
        <v>406</v>
      </c>
      <c r="C651" s="167" t="s">
        <v>456</v>
      </c>
    </row>
    <row r="652" spans="1:3" x14ac:dyDescent="0.2">
      <c r="A652" s="168">
        <v>876</v>
      </c>
      <c r="B652" s="161" t="s">
        <v>407</v>
      </c>
      <c r="C652" s="167" t="s">
        <v>457</v>
      </c>
    </row>
    <row r="653" spans="1:3" x14ac:dyDescent="0.2">
      <c r="A653" s="168">
        <v>877</v>
      </c>
      <c r="B653" s="161" t="s">
        <v>406</v>
      </c>
      <c r="C653" s="167" t="s">
        <v>456</v>
      </c>
    </row>
    <row r="654" spans="1:3" x14ac:dyDescent="0.2">
      <c r="A654" s="168">
        <v>878</v>
      </c>
      <c r="B654" s="161" t="s">
        <v>407</v>
      </c>
      <c r="C654" s="167" t="s">
        <v>457</v>
      </c>
    </row>
    <row r="655" spans="1:3" x14ac:dyDescent="0.2">
      <c r="A655" s="168">
        <v>879</v>
      </c>
      <c r="B655" s="161" t="s">
        <v>406</v>
      </c>
      <c r="C655" s="167" t="s">
        <v>456</v>
      </c>
    </row>
    <row r="656" spans="1:3" x14ac:dyDescent="0.2">
      <c r="A656" s="168">
        <v>880</v>
      </c>
      <c r="B656" s="161" t="s">
        <v>407</v>
      </c>
      <c r="C656" s="167" t="s">
        <v>457</v>
      </c>
    </row>
    <row r="657" spans="1:3" x14ac:dyDescent="0.2">
      <c r="A657" s="168">
        <v>881</v>
      </c>
      <c r="B657" s="161" t="s">
        <v>406</v>
      </c>
      <c r="C657" s="167" t="s">
        <v>456</v>
      </c>
    </row>
    <row r="658" spans="1:3" x14ac:dyDescent="0.2">
      <c r="A658" s="168">
        <v>882</v>
      </c>
      <c r="B658" s="161" t="s">
        <v>407</v>
      </c>
      <c r="C658" s="167" t="s">
        <v>457</v>
      </c>
    </row>
    <row r="659" spans="1:3" x14ac:dyDescent="0.2">
      <c r="A659" s="168">
        <v>883</v>
      </c>
      <c r="B659" s="161" t="s">
        <v>406</v>
      </c>
      <c r="C659" s="167" t="s">
        <v>456</v>
      </c>
    </row>
    <row r="660" spans="1:3" x14ac:dyDescent="0.2">
      <c r="A660" s="168">
        <v>884</v>
      </c>
      <c r="B660" s="161" t="s">
        <v>407</v>
      </c>
      <c r="C660" s="167" t="s">
        <v>457</v>
      </c>
    </row>
    <row r="661" spans="1:3" x14ac:dyDescent="0.2">
      <c r="A661" s="168">
        <v>885</v>
      </c>
      <c r="B661" s="161" t="s">
        <v>406</v>
      </c>
      <c r="C661" s="167" t="s">
        <v>456</v>
      </c>
    </row>
    <row r="662" spans="1:3" x14ac:dyDescent="0.2">
      <c r="A662" s="168">
        <v>886</v>
      </c>
      <c r="B662" s="161" t="s">
        <v>407</v>
      </c>
      <c r="C662" s="167" t="s">
        <v>457</v>
      </c>
    </row>
    <row r="663" spans="1:3" x14ac:dyDescent="0.2">
      <c r="A663" s="168">
        <v>887</v>
      </c>
      <c r="B663" s="161" t="s">
        <v>406</v>
      </c>
      <c r="C663" s="167" t="s">
        <v>456</v>
      </c>
    </row>
    <row r="664" spans="1:3" x14ac:dyDescent="0.2">
      <c r="A664" s="168">
        <v>888</v>
      </c>
      <c r="B664" s="161" t="s">
        <v>407</v>
      </c>
      <c r="C664" s="167" t="s">
        <v>457</v>
      </c>
    </row>
    <row r="665" spans="1:3" x14ac:dyDescent="0.2">
      <c r="A665" s="168">
        <v>889</v>
      </c>
      <c r="B665" s="161" t="s">
        <v>406</v>
      </c>
      <c r="C665" s="167" t="s">
        <v>456</v>
      </c>
    </row>
    <row r="666" spans="1:3" x14ac:dyDescent="0.2">
      <c r="A666" s="168">
        <v>890</v>
      </c>
      <c r="B666" s="161" t="s">
        <v>407</v>
      </c>
      <c r="C666" s="167" t="s">
        <v>457</v>
      </c>
    </row>
    <row r="667" spans="1:3" x14ac:dyDescent="0.2">
      <c r="A667" s="168">
        <v>891</v>
      </c>
      <c r="B667" s="161" t="s">
        <v>407</v>
      </c>
      <c r="C667" s="167" t="s">
        <v>457</v>
      </c>
    </row>
    <row r="668" spans="1:3" x14ac:dyDescent="0.2">
      <c r="A668" s="168">
        <v>892</v>
      </c>
      <c r="B668" s="161" t="s">
        <v>407</v>
      </c>
      <c r="C668" s="167" t="s">
        <v>457</v>
      </c>
    </row>
    <row r="669" spans="1:3" x14ac:dyDescent="0.2">
      <c r="A669" s="168">
        <v>893</v>
      </c>
      <c r="B669" s="161" t="s">
        <v>407</v>
      </c>
      <c r="C669" s="167" t="s">
        <v>457</v>
      </c>
    </row>
    <row r="670" spans="1:3" x14ac:dyDescent="0.2">
      <c r="A670" s="168">
        <v>894</v>
      </c>
      <c r="B670" s="161" t="s">
        <v>365</v>
      </c>
      <c r="C670" s="167" t="s">
        <v>457</v>
      </c>
    </row>
    <row r="671" spans="1:3" x14ac:dyDescent="0.2">
      <c r="A671" s="168">
        <v>895</v>
      </c>
      <c r="B671" s="161" t="s">
        <v>365</v>
      </c>
      <c r="C671" s="167" t="s">
        <v>457</v>
      </c>
    </row>
    <row r="672" spans="1:3" x14ac:dyDescent="0.2">
      <c r="A672" s="168">
        <v>896</v>
      </c>
      <c r="B672" s="161" t="s">
        <v>365</v>
      </c>
      <c r="C672" s="167" t="s">
        <v>457</v>
      </c>
    </row>
    <row r="673" spans="1:3" x14ac:dyDescent="0.2">
      <c r="A673" s="168">
        <v>897</v>
      </c>
      <c r="B673" s="161" t="s">
        <v>407</v>
      </c>
      <c r="C673" s="167" t="s">
        <v>457</v>
      </c>
    </row>
    <row r="674" spans="1:3" x14ac:dyDescent="0.2">
      <c r="A674" s="168">
        <v>898</v>
      </c>
      <c r="B674" s="161" t="s">
        <v>407</v>
      </c>
      <c r="C674" s="167" t="s">
        <v>457</v>
      </c>
    </row>
    <row r="675" spans="1:3" x14ac:dyDescent="0.2">
      <c r="A675" s="168">
        <v>899</v>
      </c>
      <c r="B675" s="161" t="s">
        <v>408</v>
      </c>
      <c r="C675" s="167" t="s">
        <v>457</v>
      </c>
    </row>
    <row r="676" spans="1:3" x14ac:dyDescent="0.2">
      <c r="A676" s="168">
        <v>900</v>
      </c>
      <c r="B676" s="161" t="s">
        <v>408</v>
      </c>
      <c r="C676" s="167" t="s">
        <v>457</v>
      </c>
    </row>
    <row r="677" spans="1:3" x14ac:dyDescent="0.2">
      <c r="A677" s="168">
        <v>901</v>
      </c>
      <c r="B677" s="161" t="s">
        <v>408</v>
      </c>
      <c r="C677" s="167" t="s">
        <v>457</v>
      </c>
    </row>
    <row r="678" spans="1:3" x14ac:dyDescent="0.2">
      <c r="A678" s="168">
        <v>902</v>
      </c>
      <c r="B678" s="161" t="s">
        <v>408</v>
      </c>
      <c r="C678" s="167" t="s">
        <v>457</v>
      </c>
    </row>
    <row r="679" spans="1:3" x14ac:dyDescent="0.2">
      <c r="A679" s="168">
        <v>903</v>
      </c>
      <c r="B679" s="161" t="s">
        <v>408</v>
      </c>
      <c r="C679" s="167" t="s">
        <v>457</v>
      </c>
    </row>
    <row r="680" spans="1:3" x14ac:dyDescent="0.2">
      <c r="A680" s="168">
        <v>904</v>
      </c>
      <c r="B680" s="161" t="s">
        <v>409</v>
      </c>
      <c r="C680" s="167" t="s">
        <v>457</v>
      </c>
    </row>
    <row r="681" spans="1:3" x14ac:dyDescent="0.2">
      <c r="A681" s="168">
        <v>905</v>
      </c>
      <c r="B681" s="161" t="s">
        <v>409</v>
      </c>
      <c r="C681" s="167" t="s">
        <v>457</v>
      </c>
    </row>
    <row r="682" spans="1:3" x14ac:dyDescent="0.2">
      <c r="A682" s="168">
        <v>906</v>
      </c>
      <c r="B682" s="161" t="s">
        <v>409</v>
      </c>
      <c r="C682" s="167" t="s">
        <v>457</v>
      </c>
    </row>
    <row r="683" spans="1:3" x14ac:dyDescent="0.2">
      <c r="A683" s="168">
        <v>907</v>
      </c>
      <c r="B683" s="161" t="s">
        <v>410</v>
      </c>
      <c r="C683" s="167" t="s">
        <v>457</v>
      </c>
    </row>
    <row r="684" spans="1:3" x14ac:dyDescent="0.2">
      <c r="A684" s="168">
        <v>908</v>
      </c>
      <c r="B684" s="161" t="s">
        <v>410</v>
      </c>
      <c r="C684" s="167" t="s">
        <v>457</v>
      </c>
    </row>
    <row r="685" spans="1:3" x14ac:dyDescent="0.2">
      <c r="A685" s="168">
        <v>909</v>
      </c>
      <c r="B685" s="161" t="s">
        <v>410</v>
      </c>
      <c r="C685" s="167" t="s">
        <v>457</v>
      </c>
    </row>
    <row r="686" spans="1:3" x14ac:dyDescent="0.2">
      <c r="A686" s="168">
        <v>910</v>
      </c>
      <c r="B686" s="161" t="s">
        <v>410</v>
      </c>
      <c r="C686" s="167" t="s">
        <v>457</v>
      </c>
    </row>
    <row r="687" spans="1:3" x14ac:dyDescent="0.2">
      <c r="A687" s="168">
        <v>911</v>
      </c>
      <c r="B687" s="161" t="s">
        <v>410</v>
      </c>
      <c r="C687" s="167" t="s">
        <v>457</v>
      </c>
    </row>
    <row r="688" spans="1:3" x14ac:dyDescent="0.2">
      <c r="A688" s="168">
        <v>912</v>
      </c>
      <c r="B688" s="161" t="s">
        <v>410</v>
      </c>
      <c r="C688" s="167" t="s">
        <v>457</v>
      </c>
    </row>
    <row r="689" spans="1:3" x14ac:dyDescent="0.2">
      <c r="A689" s="168">
        <v>913</v>
      </c>
      <c r="B689" s="161" t="s">
        <v>410</v>
      </c>
      <c r="C689" s="167" t="s">
        <v>457</v>
      </c>
    </row>
    <row r="690" spans="1:3" x14ac:dyDescent="0.2">
      <c r="A690" s="168">
        <v>914</v>
      </c>
      <c r="B690" s="161" t="s">
        <v>411</v>
      </c>
      <c r="C690" s="167" t="s">
        <v>456</v>
      </c>
    </row>
    <row r="691" spans="1:3" x14ac:dyDescent="0.2">
      <c r="A691" s="168">
        <v>915</v>
      </c>
      <c r="B691" s="161" t="s">
        <v>365</v>
      </c>
      <c r="C691" s="167" t="s">
        <v>456</v>
      </c>
    </row>
    <row r="692" spans="1:3" x14ac:dyDescent="0.2">
      <c r="A692" s="168">
        <v>916</v>
      </c>
      <c r="B692" s="161" t="s">
        <v>365</v>
      </c>
      <c r="C692" s="167" t="s">
        <v>456</v>
      </c>
    </row>
    <row r="693" spans="1:3" x14ac:dyDescent="0.2">
      <c r="A693" s="168">
        <v>917</v>
      </c>
      <c r="B693" s="161" t="s">
        <v>365</v>
      </c>
      <c r="C693" s="167" t="s">
        <v>456</v>
      </c>
    </row>
    <row r="694" spans="1:3" x14ac:dyDescent="0.2">
      <c r="A694" s="168">
        <v>918</v>
      </c>
      <c r="B694" s="161" t="s">
        <v>301</v>
      </c>
      <c r="C694" s="167" t="s">
        <v>456</v>
      </c>
    </row>
    <row r="695" spans="1:3" x14ac:dyDescent="0.2">
      <c r="A695" s="168">
        <v>919</v>
      </c>
      <c r="B695" s="161" t="s">
        <v>412</v>
      </c>
      <c r="C695" s="167" t="s">
        <v>456</v>
      </c>
    </row>
    <row r="696" spans="1:3" x14ac:dyDescent="0.2">
      <c r="A696" s="168">
        <v>920</v>
      </c>
      <c r="B696" s="161" t="s">
        <v>412</v>
      </c>
      <c r="C696" s="167" t="s">
        <v>456</v>
      </c>
    </row>
    <row r="697" spans="1:3" x14ac:dyDescent="0.2">
      <c r="A697" s="168">
        <v>922</v>
      </c>
      <c r="B697" s="161" t="s">
        <v>324</v>
      </c>
      <c r="C697" s="167" t="s">
        <v>456</v>
      </c>
    </row>
    <row r="698" spans="1:3" x14ac:dyDescent="0.2">
      <c r="A698" s="168">
        <v>923</v>
      </c>
      <c r="B698" s="161" t="s">
        <v>324</v>
      </c>
      <c r="C698" s="167" t="s">
        <v>456</v>
      </c>
    </row>
    <row r="699" spans="1:3" x14ac:dyDescent="0.2">
      <c r="A699" s="168">
        <v>924</v>
      </c>
      <c r="B699" s="161" t="s">
        <v>324</v>
      </c>
      <c r="C699" s="167" t="s">
        <v>456</v>
      </c>
    </row>
    <row r="700" spans="1:3" x14ac:dyDescent="0.2">
      <c r="A700" s="168">
        <v>925</v>
      </c>
      <c r="B700" s="161" t="s">
        <v>413</v>
      </c>
      <c r="C700" s="167" t="s">
        <v>452</v>
      </c>
    </row>
    <row r="701" spans="1:3" x14ac:dyDescent="0.2">
      <c r="A701" s="168">
        <v>926</v>
      </c>
      <c r="B701" s="161" t="s">
        <v>354</v>
      </c>
      <c r="C701" s="167" t="s">
        <v>452</v>
      </c>
    </row>
    <row r="702" spans="1:3" x14ac:dyDescent="0.2">
      <c r="A702" s="168">
        <v>927</v>
      </c>
      <c r="B702" s="161" t="s">
        <v>356</v>
      </c>
      <c r="C702" s="167" t="s">
        <v>452</v>
      </c>
    </row>
    <row r="703" spans="1:3" x14ac:dyDescent="0.2">
      <c r="A703" s="168">
        <v>928</v>
      </c>
      <c r="B703" s="161" t="s">
        <v>355</v>
      </c>
      <c r="C703" s="167" t="s">
        <v>452</v>
      </c>
    </row>
    <row r="704" spans="1:3" x14ac:dyDescent="0.2">
      <c r="A704" s="168">
        <v>929</v>
      </c>
      <c r="B704" s="161" t="s">
        <v>408</v>
      </c>
      <c r="C704" s="167" t="s">
        <v>457</v>
      </c>
    </row>
    <row r="705" spans="1:3" x14ac:dyDescent="0.2">
      <c r="A705" s="168">
        <v>930</v>
      </c>
      <c r="B705" s="161" t="s">
        <v>408</v>
      </c>
      <c r="C705" s="167" t="s">
        <v>457</v>
      </c>
    </row>
    <row r="706" spans="1:3" x14ac:dyDescent="0.2">
      <c r="A706" s="168">
        <v>931</v>
      </c>
      <c r="B706" s="161" t="s">
        <v>408</v>
      </c>
      <c r="C706" s="167" t="s">
        <v>457</v>
      </c>
    </row>
    <row r="707" spans="1:3" x14ac:dyDescent="0.2">
      <c r="A707" s="168">
        <v>932</v>
      </c>
      <c r="B707" s="161" t="s">
        <v>414</v>
      </c>
      <c r="C707" s="167" t="s">
        <v>456</v>
      </c>
    </row>
    <row r="708" spans="1:3" x14ac:dyDescent="0.2">
      <c r="A708" s="168">
        <v>933</v>
      </c>
      <c r="B708" s="161" t="s">
        <v>406</v>
      </c>
      <c r="C708" s="167" t="s">
        <v>456</v>
      </c>
    </row>
    <row r="709" spans="1:3" x14ac:dyDescent="0.2">
      <c r="A709" s="168">
        <v>934</v>
      </c>
      <c r="B709" s="161" t="s">
        <v>407</v>
      </c>
      <c r="C709" s="167" t="s">
        <v>457</v>
      </c>
    </row>
    <row r="710" spans="1:3" x14ac:dyDescent="0.2">
      <c r="A710" s="168">
        <v>935</v>
      </c>
      <c r="B710" s="161" t="s">
        <v>415</v>
      </c>
      <c r="C710" s="167" t="s">
        <v>456</v>
      </c>
    </row>
    <row r="711" spans="1:3" x14ac:dyDescent="0.2">
      <c r="A711" s="168">
        <v>936</v>
      </c>
      <c r="B711" s="161" t="s">
        <v>415</v>
      </c>
      <c r="C711" s="167" t="s">
        <v>456</v>
      </c>
    </row>
    <row r="712" spans="1:3" x14ac:dyDescent="0.2">
      <c r="A712" s="168">
        <v>937</v>
      </c>
      <c r="B712" s="161" t="s">
        <v>415</v>
      </c>
      <c r="C712" s="167" t="s">
        <v>456</v>
      </c>
    </row>
    <row r="713" spans="1:3" x14ac:dyDescent="0.2">
      <c r="A713" s="168">
        <v>938</v>
      </c>
      <c r="B713" s="161" t="s">
        <v>415</v>
      </c>
      <c r="C713" s="167" t="s">
        <v>456</v>
      </c>
    </row>
    <row r="714" spans="1:3" x14ac:dyDescent="0.2">
      <c r="A714" s="168">
        <v>939</v>
      </c>
      <c r="B714" s="161" t="s">
        <v>415</v>
      </c>
      <c r="C714" s="167" t="s">
        <v>456</v>
      </c>
    </row>
    <row r="715" spans="1:3" x14ac:dyDescent="0.2">
      <c r="A715" s="168">
        <v>940</v>
      </c>
      <c r="B715" s="161" t="s">
        <v>416</v>
      </c>
      <c r="C715" s="167" t="s">
        <v>453</v>
      </c>
    </row>
    <row r="716" spans="1:3" x14ac:dyDescent="0.2">
      <c r="A716" s="168">
        <v>941</v>
      </c>
      <c r="B716" s="161" t="s">
        <v>417</v>
      </c>
      <c r="C716" s="167" t="s">
        <v>453</v>
      </c>
    </row>
    <row r="717" spans="1:3" x14ac:dyDescent="0.2">
      <c r="A717" s="168">
        <v>942</v>
      </c>
      <c r="B717" s="161" t="s">
        <v>270</v>
      </c>
      <c r="C717" s="167" t="s">
        <v>456</v>
      </c>
    </row>
    <row r="718" spans="1:3" x14ac:dyDescent="0.2">
      <c r="A718" s="168">
        <v>943</v>
      </c>
      <c r="B718" s="161" t="s">
        <v>261</v>
      </c>
      <c r="C718" s="167" t="s">
        <v>456</v>
      </c>
    </row>
    <row r="719" spans="1:3" x14ac:dyDescent="0.2">
      <c r="A719" s="168">
        <v>944</v>
      </c>
      <c r="B719" s="161" t="s">
        <v>261</v>
      </c>
      <c r="C719" s="167" t="s">
        <v>456</v>
      </c>
    </row>
    <row r="720" spans="1:3" x14ac:dyDescent="0.2">
      <c r="A720" s="168">
        <v>945</v>
      </c>
      <c r="B720" s="161" t="s">
        <v>261</v>
      </c>
      <c r="C720" s="167" t="s">
        <v>456</v>
      </c>
    </row>
    <row r="721" spans="1:3" x14ac:dyDescent="0.2">
      <c r="A721" s="168">
        <v>946</v>
      </c>
      <c r="B721" s="161" t="s">
        <v>261</v>
      </c>
      <c r="C721" s="167" t="s">
        <v>456</v>
      </c>
    </row>
    <row r="722" spans="1:3" x14ac:dyDescent="0.2">
      <c r="A722" s="168">
        <v>947</v>
      </c>
      <c r="B722" s="161" t="s">
        <v>418</v>
      </c>
      <c r="C722" s="167" t="s">
        <v>456</v>
      </c>
    </row>
    <row r="723" spans="1:3" x14ac:dyDescent="0.2">
      <c r="A723" s="168">
        <v>948</v>
      </c>
      <c r="B723" s="161" t="s">
        <v>419</v>
      </c>
      <c r="C723" s="167" t="s">
        <v>456</v>
      </c>
    </row>
    <row r="724" spans="1:3" x14ac:dyDescent="0.2">
      <c r="A724" s="168">
        <v>949</v>
      </c>
      <c r="B724" s="161" t="s">
        <v>420</v>
      </c>
      <c r="C724" s="167" t="s">
        <v>456</v>
      </c>
    </row>
    <row r="725" spans="1:3" x14ac:dyDescent="0.2">
      <c r="A725" s="168">
        <v>950</v>
      </c>
      <c r="B725" s="161" t="s">
        <v>421</v>
      </c>
      <c r="C725" s="167" t="s">
        <v>457</v>
      </c>
    </row>
    <row r="726" spans="1:3" x14ac:dyDescent="0.2">
      <c r="A726" s="168">
        <v>951</v>
      </c>
      <c r="B726" s="161" t="s">
        <v>422</v>
      </c>
      <c r="C726" s="167" t="s">
        <v>457</v>
      </c>
    </row>
    <row r="727" spans="1:3" x14ac:dyDescent="0.2">
      <c r="A727" s="168">
        <v>952</v>
      </c>
      <c r="B727" s="161" t="s">
        <v>423</v>
      </c>
      <c r="C727" s="167" t="s">
        <v>456</v>
      </c>
    </row>
    <row r="728" spans="1:3" x14ac:dyDescent="0.2">
      <c r="A728" s="168">
        <v>953</v>
      </c>
      <c r="B728" s="161" t="s">
        <v>424</v>
      </c>
      <c r="C728" s="167" t="s">
        <v>456</v>
      </c>
    </row>
    <row r="729" spans="1:3" x14ac:dyDescent="0.2">
      <c r="A729" s="168">
        <v>954</v>
      </c>
      <c r="B729" s="161" t="s">
        <v>425</v>
      </c>
      <c r="C729" s="167" t="s">
        <v>456</v>
      </c>
    </row>
    <row r="730" spans="1:3" x14ac:dyDescent="0.2">
      <c r="A730" s="168">
        <v>955</v>
      </c>
      <c r="B730" s="161" t="s">
        <v>426</v>
      </c>
      <c r="C730" s="167" t="s">
        <v>456</v>
      </c>
    </row>
    <row r="731" spans="1:3" x14ac:dyDescent="0.2">
      <c r="A731" s="168">
        <v>956</v>
      </c>
      <c r="B731" s="161" t="s">
        <v>427</v>
      </c>
      <c r="C731" s="167" t="s">
        <v>456</v>
      </c>
    </row>
    <row r="732" spans="1:3" x14ac:dyDescent="0.2">
      <c r="A732" s="168">
        <v>957</v>
      </c>
      <c r="B732" s="161" t="s">
        <v>428</v>
      </c>
      <c r="C732" s="167" t="s">
        <v>456</v>
      </c>
    </row>
    <row r="733" spans="1:3" x14ac:dyDescent="0.2">
      <c r="A733" s="168">
        <v>958</v>
      </c>
      <c r="B733" s="161" t="s">
        <v>429</v>
      </c>
      <c r="C733" s="167" t="s">
        <v>456</v>
      </c>
    </row>
    <row r="734" spans="1:3" x14ac:dyDescent="0.2">
      <c r="A734" s="168">
        <v>959</v>
      </c>
      <c r="B734" s="161" t="s">
        <v>430</v>
      </c>
      <c r="C734" s="167" t="s">
        <v>456</v>
      </c>
    </row>
    <row r="735" spans="1:3" x14ac:dyDescent="0.2">
      <c r="A735" s="168">
        <v>960</v>
      </c>
      <c r="B735" s="161" t="s">
        <v>431</v>
      </c>
      <c r="C735" s="167" t="s">
        <v>456</v>
      </c>
    </row>
    <row r="736" spans="1:3" x14ac:dyDescent="0.2">
      <c r="A736" s="168">
        <v>961</v>
      </c>
      <c r="B736" s="161" t="s">
        <v>432</v>
      </c>
      <c r="C736" s="167" t="s">
        <v>456</v>
      </c>
    </row>
    <row r="737" spans="1:3" x14ac:dyDescent="0.2">
      <c r="A737" s="168">
        <v>962</v>
      </c>
      <c r="B737" s="161" t="s">
        <v>433</v>
      </c>
      <c r="C737" s="167" t="s">
        <v>456</v>
      </c>
    </row>
    <row r="738" spans="1:3" x14ac:dyDescent="0.2">
      <c r="A738" s="168">
        <v>963</v>
      </c>
      <c r="B738" s="161" t="s">
        <v>434</v>
      </c>
      <c r="C738" s="167" t="s">
        <v>456</v>
      </c>
    </row>
    <row r="739" spans="1:3" x14ac:dyDescent="0.2">
      <c r="A739" s="168">
        <v>964</v>
      </c>
      <c r="B739" s="161" t="s">
        <v>435</v>
      </c>
      <c r="C739" s="167" t="s">
        <v>456</v>
      </c>
    </row>
    <row r="740" spans="1:3" x14ac:dyDescent="0.2">
      <c r="A740" s="168">
        <v>965</v>
      </c>
      <c r="B740" s="161" t="s">
        <v>436</v>
      </c>
      <c r="C740" s="167" t="s">
        <v>456</v>
      </c>
    </row>
    <row r="741" spans="1:3" x14ac:dyDescent="0.2">
      <c r="A741" s="168">
        <v>966</v>
      </c>
      <c r="B741" s="161" t="s">
        <v>281</v>
      </c>
      <c r="C741" s="167" t="s">
        <v>457</v>
      </c>
    </row>
    <row r="742" spans="1:3" x14ac:dyDescent="0.2">
      <c r="A742" s="168">
        <v>967</v>
      </c>
      <c r="B742" s="161" t="s">
        <v>293</v>
      </c>
      <c r="C742" s="167" t="s">
        <v>456</v>
      </c>
    </row>
    <row r="743" spans="1:3" x14ac:dyDescent="0.2">
      <c r="A743" s="168">
        <v>968</v>
      </c>
      <c r="B743" s="161" t="s">
        <v>293</v>
      </c>
      <c r="C743" s="167" t="s">
        <v>456</v>
      </c>
    </row>
    <row r="744" spans="1:3" x14ac:dyDescent="0.2">
      <c r="A744" s="168">
        <v>969</v>
      </c>
      <c r="B744" s="161" t="s">
        <v>436</v>
      </c>
      <c r="C744" s="167" t="s">
        <v>456</v>
      </c>
    </row>
    <row r="745" spans="1:3" x14ac:dyDescent="0.2">
      <c r="A745" s="168">
        <v>970</v>
      </c>
      <c r="B745" s="161" t="s">
        <v>249</v>
      </c>
      <c r="C745" s="167" t="s">
        <v>456</v>
      </c>
    </row>
    <row r="746" spans="1:3" x14ac:dyDescent="0.2">
      <c r="A746" s="168">
        <v>971</v>
      </c>
      <c r="B746" s="161" t="s">
        <v>437</v>
      </c>
      <c r="C746" s="167" t="s">
        <v>456</v>
      </c>
    </row>
    <row r="747" spans="1:3" x14ac:dyDescent="0.2">
      <c r="A747" s="168">
        <v>972</v>
      </c>
      <c r="B747" s="161" t="s">
        <v>438</v>
      </c>
      <c r="C747" s="167" t="s">
        <v>456</v>
      </c>
    </row>
    <row r="748" spans="1:3" x14ac:dyDescent="0.2">
      <c r="A748" s="168">
        <v>973</v>
      </c>
      <c r="B748" s="161" t="s">
        <v>291</v>
      </c>
      <c r="C748" s="167" t="s">
        <v>456</v>
      </c>
    </row>
    <row r="749" spans="1:3" x14ac:dyDescent="0.2">
      <c r="A749" s="168">
        <v>974</v>
      </c>
      <c r="B749" s="161" t="s">
        <v>317</v>
      </c>
      <c r="C749" s="167" t="s">
        <v>456</v>
      </c>
    </row>
    <row r="750" spans="1:3" x14ac:dyDescent="0.2">
      <c r="A750" s="168">
        <v>975</v>
      </c>
      <c r="B750" s="161" t="s">
        <v>439</v>
      </c>
      <c r="C750" s="167" t="s">
        <v>456</v>
      </c>
    </row>
    <row r="751" spans="1:3" x14ac:dyDescent="0.2">
      <c r="A751" s="168">
        <v>976</v>
      </c>
      <c r="B751" s="161" t="s">
        <v>440</v>
      </c>
      <c r="C751" s="167" t="s">
        <v>456</v>
      </c>
    </row>
    <row r="752" spans="1:3" x14ac:dyDescent="0.2">
      <c r="A752" s="168">
        <v>978</v>
      </c>
      <c r="B752" s="161" t="s">
        <v>275</v>
      </c>
      <c r="C752" s="167" t="s">
        <v>457</v>
      </c>
    </row>
    <row r="753" spans="1:3" x14ac:dyDescent="0.2">
      <c r="A753" s="168">
        <v>979</v>
      </c>
      <c r="B753" s="161" t="s">
        <v>314</v>
      </c>
      <c r="C753" s="167" t="s">
        <v>457</v>
      </c>
    </row>
    <row r="754" spans="1:3" x14ac:dyDescent="0.2">
      <c r="A754" s="168">
        <v>980</v>
      </c>
      <c r="B754" s="161" t="s">
        <v>441</v>
      </c>
      <c r="C754" s="167" t="s">
        <v>456</v>
      </c>
    </row>
    <row r="755" spans="1:3" x14ac:dyDescent="0.2">
      <c r="A755" s="168">
        <v>981</v>
      </c>
      <c r="B755" s="161" t="s">
        <v>442</v>
      </c>
      <c r="C755" s="167" t="s">
        <v>457</v>
      </c>
    </row>
    <row r="756" spans="1:3" x14ac:dyDescent="0.2">
      <c r="A756" s="168">
        <v>982</v>
      </c>
      <c r="B756" s="161" t="s">
        <v>443</v>
      </c>
      <c r="C756" s="167" t="s">
        <v>456</v>
      </c>
    </row>
    <row r="757" spans="1:3" x14ac:dyDescent="0.2">
      <c r="A757" s="168">
        <v>983</v>
      </c>
      <c r="B757" s="161" t="s">
        <v>444</v>
      </c>
      <c r="C757" s="167" t="s">
        <v>456</v>
      </c>
    </row>
    <row r="758" spans="1:3" x14ac:dyDescent="0.2">
      <c r="A758" s="168">
        <v>984</v>
      </c>
      <c r="B758" s="161" t="s">
        <v>445</v>
      </c>
      <c r="C758" s="167" t="s">
        <v>456</v>
      </c>
    </row>
    <row r="759" spans="1:3" x14ac:dyDescent="0.2">
      <c r="A759" s="168">
        <v>985</v>
      </c>
      <c r="B759" s="161" t="s">
        <v>446</v>
      </c>
      <c r="C759" s="167" t="s">
        <v>456</v>
      </c>
    </row>
    <row r="760" spans="1:3" x14ac:dyDescent="0.2">
      <c r="A760" s="168">
        <v>989</v>
      </c>
      <c r="B760" s="161" t="s">
        <v>330</v>
      </c>
      <c r="C760" s="167" t="s">
        <v>456</v>
      </c>
    </row>
    <row r="761" spans="1:3" x14ac:dyDescent="0.2">
      <c r="A761" s="168">
        <v>990</v>
      </c>
      <c r="B761" s="161" t="s">
        <v>331</v>
      </c>
      <c r="C761" s="167" t="s">
        <v>457</v>
      </c>
    </row>
    <row r="762" spans="1:3" x14ac:dyDescent="0.2">
      <c r="A762" s="168">
        <v>991</v>
      </c>
      <c r="B762" s="161" t="s">
        <v>281</v>
      </c>
      <c r="C762" s="167" t="s">
        <v>457</v>
      </c>
    </row>
    <row r="763" spans="1:3" x14ac:dyDescent="0.2">
      <c r="A763" s="168">
        <v>996</v>
      </c>
      <c r="B763" s="161" t="s">
        <v>360</v>
      </c>
      <c r="C763" s="167" t="s">
        <v>456</v>
      </c>
    </row>
    <row r="764" spans="1:3" x14ac:dyDescent="0.2">
      <c r="A764" s="168">
        <v>997</v>
      </c>
      <c r="B764" s="161" t="s">
        <v>447</v>
      </c>
      <c r="C764" s="167" t="s">
        <v>456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24"/>
  <sheetViews>
    <sheetView workbookViewId="0">
      <selection activeCell="F34" sqref="F34"/>
    </sheetView>
  </sheetViews>
  <sheetFormatPr defaultRowHeight="12.75" x14ac:dyDescent="0.2"/>
  <cols>
    <col min="1" max="1" width="32.140625" bestFit="1" customWidth="1"/>
    <col min="2" max="2" width="37.7109375" bestFit="1" customWidth="1"/>
    <col min="3" max="3" width="53.28515625" customWidth="1"/>
  </cols>
  <sheetData>
    <row r="1" spans="1:3" x14ac:dyDescent="0.2">
      <c r="A1" s="166" t="s">
        <v>27</v>
      </c>
    </row>
    <row r="2" spans="1:3" ht="36.75" customHeight="1" x14ac:dyDescent="0.2">
      <c r="A2" s="290" t="str">
        <f>Overview!B4&amp; " - Effective from "&amp;Overview!C4&amp;" - "&amp;Overview!E4&amp;" Residual Charging Bandings"</f>
        <v>Murphy Power Distribution Limited GSP_B - Effective from 2022/23 - Final Residual Charging Bandings</v>
      </c>
      <c r="B2" s="291"/>
      <c r="C2" s="291"/>
    </row>
    <row r="3" spans="1:3" x14ac:dyDescent="0.2">
      <c r="A3" s="185"/>
      <c r="B3" s="185"/>
      <c r="C3" s="185"/>
    </row>
    <row r="4" spans="1:3" x14ac:dyDescent="0.2">
      <c r="A4" s="186" t="s">
        <v>688</v>
      </c>
      <c r="B4" s="186" t="s">
        <v>689</v>
      </c>
      <c r="C4" s="186" t="s">
        <v>690</v>
      </c>
    </row>
    <row r="5" spans="1:3" ht="14.25" x14ac:dyDescent="0.2">
      <c r="A5" s="187" t="s">
        <v>524</v>
      </c>
      <c r="B5" s="188" t="s">
        <v>884</v>
      </c>
      <c r="C5" s="346" t="s">
        <v>899</v>
      </c>
    </row>
    <row r="6" spans="1:3" ht="14.25" x14ac:dyDescent="0.2">
      <c r="A6" s="187" t="s">
        <v>525</v>
      </c>
      <c r="B6" s="188" t="s">
        <v>885</v>
      </c>
      <c r="C6" s="347"/>
    </row>
    <row r="7" spans="1:3" ht="14.25" x14ac:dyDescent="0.2">
      <c r="A7" s="187" t="s">
        <v>526</v>
      </c>
      <c r="B7" s="188" t="s">
        <v>886</v>
      </c>
      <c r="C7" s="347"/>
    </row>
    <row r="8" spans="1:3" ht="14.25" x14ac:dyDescent="0.2">
      <c r="A8" s="187" t="s">
        <v>527</v>
      </c>
      <c r="B8" s="188" t="s">
        <v>887</v>
      </c>
      <c r="C8" s="348"/>
    </row>
    <row r="9" spans="1:3" ht="14.25" x14ac:dyDescent="0.2">
      <c r="A9" s="187" t="s">
        <v>529</v>
      </c>
      <c r="B9" s="188" t="s">
        <v>888</v>
      </c>
      <c r="C9" s="349" t="s">
        <v>696</v>
      </c>
    </row>
    <row r="10" spans="1:3" ht="14.25" x14ac:dyDescent="0.2">
      <c r="A10" s="187" t="s">
        <v>530</v>
      </c>
      <c r="B10" s="188" t="s">
        <v>889</v>
      </c>
      <c r="C10" s="344"/>
    </row>
    <row r="11" spans="1:3" ht="14.25" x14ac:dyDescent="0.2">
      <c r="A11" s="187" t="s">
        <v>531</v>
      </c>
      <c r="B11" s="188" t="s">
        <v>890</v>
      </c>
      <c r="C11" s="344"/>
    </row>
    <row r="12" spans="1:3" ht="14.25" x14ac:dyDescent="0.2">
      <c r="A12" s="187" t="s">
        <v>532</v>
      </c>
      <c r="B12" s="188" t="s">
        <v>891</v>
      </c>
      <c r="C12" s="345"/>
    </row>
    <row r="13" spans="1:3" ht="14.25" x14ac:dyDescent="0.2">
      <c r="A13" s="187" t="s">
        <v>534</v>
      </c>
      <c r="B13" s="188" t="s">
        <v>888</v>
      </c>
      <c r="C13" s="343" t="s">
        <v>696</v>
      </c>
    </row>
    <row r="14" spans="1:3" ht="14.25" x14ac:dyDescent="0.2">
      <c r="A14" s="187" t="s">
        <v>535</v>
      </c>
      <c r="B14" s="188" t="s">
        <v>889</v>
      </c>
      <c r="C14" s="344"/>
    </row>
    <row r="15" spans="1:3" ht="14.25" x14ac:dyDescent="0.2">
      <c r="A15" s="187" t="s">
        <v>536</v>
      </c>
      <c r="B15" s="188" t="s">
        <v>890</v>
      </c>
      <c r="C15" s="344"/>
    </row>
    <row r="16" spans="1:3" ht="14.25" x14ac:dyDescent="0.2">
      <c r="A16" s="187" t="s">
        <v>537</v>
      </c>
      <c r="B16" s="188" t="s">
        <v>891</v>
      </c>
      <c r="C16" s="345"/>
    </row>
    <row r="17" spans="1:3" ht="14.25" x14ac:dyDescent="0.2">
      <c r="A17" s="187" t="s">
        <v>539</v>
      </c>
      <c r="B17" s="188" t="s">
        <v>892</v>
      </c>
      <c r="C17" s="343" t="s">
        <v>696</v>
      </c>
    </row>
    <row r="18" spans="1:3" ht="14.25" x14ac:dyDescent="0.2">
      <c r="A18" s="187" t="s">
        <v>540</v>
      </c>
      <c r="B18" s="188" t="s">
        <v>893</v>
      </c>
      <c r="C18" s="344"/>
    </row>
    <row r="19" spans="1:3" ht="14.25" x14ac:dyDescent="0.2">
      <c r="A19" s="187" t="s">
        <v>541</v>
      </c>
      <c r="B19" s="188" t="s">
        <v>894</v>
      </c>
      <c r="C19" s="344"/>
    </row>
    <row r="20" spans="1:3" ht="14.25" x14ac:dyDescent="0.2">
      <c r="A20" s="187" t="s">
        <v>542</v>
      </c>
      <c r="B20" s="188" t="s">
        <v>895</v>
      </c>
      <c r="C20" s="345"/>
    </row>
    <row r="21" spans="1:3" ht="14.25" x14ac:dyDescent="0.2">
      <c r="A21" s="187" t="s">
        <v>692</v>
      </c>
      <c r="B21" s="188" t="s">
        <v>691</v>
      </c>
      <c r="C21" s="343" t="s">
        <v>696</v>
      </c>
    </row>
    <row r="22" spans="1:3" ht="14.25" x14ac:dyDescent="0.2">
      <c r="A22" s="187" t="s">
        <v>693</v>
      </c>
      <c r="B22" s="188" t="s">
        <v>896</v>
      </c>
      <c r="C22" s="344"/>
    </row>
    <row r="23" spans="1:3" ht="14.25" x14ac:dyDescent="0.2">
      <c r="A23" s="187" t="s">
        <v>694</v>
      </c>
      <c r="B23" s="188" t="s">
        <v>897</v>
      </c>
      <c r="C23" s="344"/>
    </row>
    <row r="24" spans="1:3" ht="14.25" x14ac:dyDescent="0.2">
      <c r="A24" s="187" t="s">
        <v>695</v>
      </c>
      <c r="B24" s="188" t="s">
        <v>898</v>
      </c>
      <c r="C24" s="345"/>
    </row>
  </sheetData>
  <mergeCells count="6">
    <mergeCell ref="C17:C20"/>
    <mergeCell ref="C21:C24"/>
    <mergeCell ref="C5:C8"/>
    <mergeCell ref="C9:C12"/>
    <mergeCell ref="A2:C2"/>
    <mergeCell ref="C13:C16"/>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topLeftCell="A7" zoomScaleNormal="100" workbookViewId="0">
      <selection activeCell="L10" sqref="L10"/>
    </sheetView>
  </sheetViews>
  <sheetFormatPr defaultRowHeight="12.75" x14ac:dyDescent="0.2"/>
  <cols>
    <col min="1" max="1" width="2.42578125" style="101" customWidth="1"/>
    <col min="2" max="2" width="33.7109375" style="101" customWidth="1"/>
    <col min="3" max="4" width="14.140625" style="101" customWidth="1"/>
    <col min="5" max="9" width="12.140625" style="101" customWidth="1"/>
    <col min="10" max="10" width="5.5703125" style="101" customWidth="1"/>
    <col min="11" max="11" width="5.28515625" style="101" customWidth="1"/>
    <col min="12" max="12" width="35.28515625" style="101" customWidth="1"/>
    <col min="13" max="20" width="11.7109375" style="101" customWidth="1"/>
    <col min="21" max="27" width="9.140625" style="101"/>
    <col min="28" max="28" width="25" style="101" bestFit="1" customWidth="1"/>
    <col min="29" max="29" width="14.5703125" style="101" bestFit="1" customWidth="1"/>
    <col min="30" max="16384" width="9.140625" style="101"/>
  </cols>
  <sheetData>
    <row r="1" spans="1:154" x14ac:dyDescent="0.2">
      <c r="B1" s="85" t="s">
        <v>27</v>
      </c>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c r="BH1" s="102"/>
      <c r="BI1" s="102"/>
      <c r="BJ1" s="102"/>
      <c r="BK1" s="102"/>
      <c r="BL1" s="102"/>
      <c r="BM1" s="102"/>
      <c r="BN1" s="102"/>
      <c r="BO1" s="102"/>
      <c r="BP1" s="102"/>
      <c r="BQ1" s="102"/>
      <c r="BR1" s="102"/>
      <c r="BS1" s="102"/>
      <c r="BT1" s="102"/>
      <c r="BU1" s="102"/>
      <c r="BV1" s="102"/>
      <c r="BW1" s="102"/>
      <c r="BX1" s="102"/>
      <c r="BY1" s="102"/>
      <c r="BZ1" s="102"/>
      <c r="CA1" s="102"/>
      <c r="CB1" s="102"/>
      <c r="CC1" s="102"/>
      <c r="CD1" s="102"/>
      <c r="CE1" s="102"/>
      <c r="CF1" s="102"/>
      <c r="CG1" s="102"/>
      <c r="CH1" s="102"/>
      <c r="CI1" s="102"/>
      <c r="CJ1" s="102"/>
      <c r="CK1" s="102"/>
      <c r="CL1" s="102"/>
      <c r="CM1" s="102"/>
      <c r="CN1" s="102"/>
      <c r="CO1" s="102"/>
      <c r="CP1" s="102"/>
      <c r="CQ1" s="102"/>
      <c r="CR1" s="102"/>
      <c r="CS1" s="102"/>
      <c r="CT1" s="102"/>
      <c r="CU1" s="102"/>
      <c r="CV1" s="102"/>
      <c r="CW1" s="102"/>
      <c r="CX1" s="102"/>
      <c r="CY1" s="102"/>
      <c r="CZ1" s="102"/>
      <c r="DA1" s="102"/>
      <c r="DB1" s="102"/>
      <c r="DC1" s="102"/>
      <c r="DD1" s="102"/>
      <c r="DE1" s="102"/>
      <c r="DF1" s="102"/>
      <c r="DG1" s="102"/>
      <c r="DH1" s="102"/>
      <c r="DI1" s="102"/>
      <c r="DJ1" s="102"/>
      <c r="DK1" s="102"/>
      <c r="DL1" s="102"/>
      <c r="DM1" s="102"/>
      <c r="DN1" s="102"/>
      <c r="DO1" s="102"/>
      <c r="DP1" s="102"/>
      <c r="DQ1" s="102"/>
      <c r="DR1" s="102"/>
      <c r="DS1" s="102"/>
      <c r="DT1" s="102"/>
      <c r="DU1" s="102"/>
      <c r="DV1" s="102"/>
      <c r="DW1" s="102"/>
      <c r="DX1" s="102"/>
      <c r="DY1" s="102"/>
      <c r="DZ1" s="102"/>
      <c r="EA1" s="102"/>
      <c r="EB1" s="102"/>
      <c r="EC1" s="102"/>
      <c r="ED1" s="102"/>
      <c r="EE1" s="102"/>
      <c r="EF1" s="102"/>
      <c r="EG1" s="102"/>
      <c r="EH1" s="102"/>
      <c r="EI1" s="102"/>
      <c r="EJ1" s="102"/>
      <c r="EK1" s="102"/>
      <c r="EL1" s="102"/>
      <c r="EM1" s="102"/>
      <c r="EN1" s="102"/>
      <c r="EO1" s="102"/>
      <c r="EP1" s="102"/>
      <c r="EQ1" s="102"/>
      <c r="ER1" s="102"/>
      <c r="ES1" s="102"/>
      <c r="ET1" s="102"/>
      <c r="EU1" s="102"/>
      <c r="EV1" s="102"/>
      <c r="EW1" s="102"/>
      <c r="EX1" s="102"/>
    </row>
    <row r="2" spans="1:154" s="103" customFormat="1" ht="21.75" customHeight="1" x14ac:dyDescent="0.2">
      <c r="B2" s="350" t="str">
        <f>Overview!B4&amp; " - Effective from "&amp;TEXT(Overview!D4,"D MMMM YYYY")&amp;" - "&amp;Overview!E4</f>
        <v>Murphy Power Distribution Limited GSP_B - Effective from 1 April 2022 - Final</v>
      </c>
      <c r="C2" s="351"/>
      <c r="D2" s="351"/>
      <c r="E2" s="351"/>
      <c r="F2" s="351"/>
      <c r="G2" s="351"/>
      <c r="H2" s="351"/>
      <c r="I2" s="351"/>
      <c r="J2" s="351"/>
      <c r="K2" s="351"/>
      <c r="L2" s="351"/>
      <c r="M2" s="351"/>
      <c r="N2" s="351"/>
      <c r="O2" s="351"/>
      <c r="P2" s="351"/>
      <c r="Q2" s="351"/>
      <c r="R2" s="351"/>
      <c r="S2" s="351"/>
      <c r="T2" s="352"/>
      <c r="U2" s="102"/>
      <c r="V2" s="102"/>
      <c r="W2" s="102"/>
      <c r="X2" s="102"/>
      <c r="Y2" s="102"/>
      <c r="Z2" s="102"/>
      <c r="AA2" s="102"/>
      <c r="AB2" s="26"/>
      <c r="AC2" s="54" t="s">
        <v>205</v>
      </c>
      <c r="AD2" s="54" t="s">
        <v>207</v>
      </c>
      <c r="AE2" s="54" t="s">
        <v>206</v>
      </c>
      <c r="AF2" s="142" t="s">
        <v>33</v>
      </c>
      <c r="AG2" s="142" t="s">
        <v>34</v>
      </c>
      <c r="AH2" s="26" t="s">
        <v>174</v>
      </c>
      <c r="AI2" s="142" t="s">
        <v>61</v>
      </c>
      <c r="AJ2" s="102"/>
      <c r="AK2" s="102"/>
      <c r="AL2" s="102"/>
      <c r="AM2" s="102"/>
      <c r="AN2" s="102"/>
      <c r="AO2" s="102"/>
      <c r="AP2" s="102"/>
      <c r="AQ2" s="102"/>
      <c r="AR2" s="102"/>
      <c r="AS2" s="102"/>
      <c r="AT2" s="102"/>
      <c r="AU2" s="102"/>
      <c r="AV2" s="102"/>
      <c r="AW2" s="102"/>
      <c r="AX2" s="102"/>
      <c r="AY2" s="102"/>
      <c r="AZ2" s="102"/>
      <c r="BA2" s="102"/>
      <c r="BB2" s="102"/>
      <c r="BC2" s="102"/>
      <c r="BD2" s="102"/>
      <c r="BE2" s="102"/>
      <c r="BF2" s="102"/>
      <c r="BG2" s="102"/>
      <c r="BH2" s="102"/>
      <c r="BI2" s="102"/>
      <c r="BJ2" s="102"/>
      <c r="BK2" s="102"/>
      <c r="BL2" s="102"/>
      <c r="BM2" s="102"/>
      <c r="BN2" s="102"/>
      <c r="BO2" s="102"/>
      <c r="BP2" s="102"/>
      <c r="BQ2" s="102"/>
      <c r="BR2" s="102"/>
      <c r="BS2" s="102"/>
      <c r="BT2" s="102"/>
      <c r="BU2" s="102"/>
      <c r="BV2" s="102"/>
      <c r="BW2" s="102"/>
      <c r="BX2" s="102"/>
      <c r="BY2" s="102"/>
      <c r="BZ2" s="102"/>
      <c r="CA2" s="102"/>
      <c r="CB2" s="102"/>
      <c r="CC2" s="102"/>
      <c r="CD2" s="102"/>
      <c r="CE2" s="102"/>
      <c r="CF2" s="102"/>
      <c r="CG2" s="102"/>
      <c r="CH2" s="102"/>
      <c r="CI2" s="102"/>
      <c r="CJ2" s="102"/>
      <c r="CK2" s="102"/>
      <c r="CL2" s="102"/>
      <c r="CM2" s="102"/>
      <c r="CN2" s="102"/>
      <c r="CO2" s="102"/>
      <c r="CP2" s="102"/>
      <c r="CQ2" s="102"/>
      <c r="CR2" s="102"/>
      <c r="CS2" s="102"/>
      <c r="CT2" s="102"/>
      <c r="CU2" s="102"/>
      <c r="CV2" s="102"/>
      <c r="CW2" s="102"/>
      <c r="CX2" s="102"/>
      <c r="CY2" s="102"/>
      <c r="CZ2" s="102"/>
      <c r="DA2" s="102"/>
      <c r="DB2" s="102"/>
      <c r="DC2" s="102"/>
      <c r="DD2" s="102"/>
      <c r="DE2" s="102"/>
      <c r="DF2" s="102"/>
      <c r="DG2" s="102"/>
      <c r="DH2" s="102"/>
      <c r="DI2" s="102"/>
      <c r="DJ2" s="102"/>
      <c r="DK2" s="102"/>
      <c r="DL2" s="102"/>
      <c r="DM2" s="102"/>
      <c r="DN2" s="102"/>
      <c r="DO2" s="102"/>
      <c r="DP2" s="102"/>
      <c r="DQ2" s="102"/>
      <c r="DR2" s="102"/>
      <c r="DS2" s="102"/>
      <c r="DT2" s="102"/>
      <c r="DU2" s="102"/>
      <c r="DV2" s="102"/>
      <c r="DW2" s="102"/>
      <c r="DX2" s="102"/>
      <c r="DY2" s="102"/>
      <c r="DZ2" s="102"/>
      <c r="EA2" s="102"/>
      <c r="EB2" s="102"/>
      <c r="EC2" s="102"/>
      <c r="ED2" s="102"/>
      <c r="EE2" s="102"/>
      <c r="EF2" s="102"/>
      <c r="EG2" s="102"/>
      <c r="EH2" s="102"/>
      <c r="EI2" s="102"/>
      <c r="EJ2" s="102"/>
      <c r="EK2" s="102"/>
      <c r="EL2" s="102"/>
      <c r="EM2" s="102"/>
      <c r="EN2" s="102"/>
      <c r="EO2" s="102"/>
      <c r="EP2" s="102"/>
      <c r="EQ2" s="102"/>
      <c r="ER2" s="102"/>
      <c r="ES2" s="102"/>
      <c r="ET2" s="102"/>
      <c r="EU2" s="102"/>
      <c r="EV2" s="102"/>
      <c r="EW2" s="102"/>
      <c r="EX2" s="102"/>
    </row>
    <row r="3" spans="1:154" s="105" customFormat="1" ht="9" customHeight="1" x14ac:dyDescent="0.2">
      <c r="A3" s="104"/>
      <c r="B3" s="104"/>
      <c r="C3" s="104"/>
      <c r="D3" s="104"/>
      <c r="E3" s="104"/>
      <c r="F3" s="104"/>
      <c r="G3" s="104"/>
      <c r="H3" s="104"/>
      <c r="I3" s="104"/>
      <c r="J3" s="104"/>
      <c r="K3" s="104"/>
      <c r="L3" s="102"/>
      <c r="M3" s="102"/>
      <c r="N3" s="102"/>
      <c r="O3" s="102"/>
      <c r="P3" s="102"/>
      <c r="Q3" s="102"/>
      <c r="R3" s="102"/>
      <c r="S3" s="102"/>
      <c r="T3" s="102"/>
      <c r="U3" s="102"/>
      <c r="V3" s="102"/>
      <c r="W3" s="102"/>
      <c r="X3" s="102"/>
      <c r="Y3" s="102"/>
      <c r="Z3" s="102"/>
      <c r="AA3" s="102"/>
      <c r="AB3" s="17" t="s">
        <v>187</v>
      </c>
      <c r="AC3" s="144" t="s">
        <v>211</v>
      </c>
      <c r="AD3" s="145" t="s">
        <v>213</v>
      </c>
      <c r="AE3" s="146" t="s">
        <v>206</v>
      </c>
      <c r="AF3" s="152" t="s">
        <v>215</v>
      </c>
      <c r="AG3" s="147" t="s">
        <v>218</v>
      </c>
      <c r="AH3" s="147" t="s">
        <v>218</v>
      </c>
      <c r="AI3" s="148" t="s">
        <v>218</v>
      </c>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102"/>
      <c r="BH3" s="102"/>
      <c r="BI3" s="102"/>
      <c r="BJ3" s="102"/>
      <c r="BK3" s="102"/>
      <c r="BL3" s="102"/>
      <c r="BM3" s="102"/>
      <c r="BN3" s="102"/>
      <c r="BO3" s="102"/>
      <c r="BP3" s="102"/>
      <c r="BQ3" s="102"/>
      <c r="BR3" s="102"/>
      <c r="BS3" s="102"/>
      <c r="BT3" s="102"/>
      <c r="BU3" s="102"/>
      <c r="BV3" s="102"/>
      <c r="BW3" s="102"/>
      <c r="BX3" s="102"/>
      <c r="BY3" s="102"/>
      <c r="BZ3" s="102"/>
      <c r="CA3" s="102"/>
      <c r="CB3" s="102"/>
      <c r="CC3" s="102"/>
      <c r="CD3" s="102"/>
      <c r="CE3" s="102"/>
      <c r="CF3" s="102"/>
      <c r="CG3" s="102"/>
      <c r="CH3" s="102"/>
      <c r="CI3" s="102"/>
      <c r="CJ3" s="102"/>
      <c r="CK3" s="102"/>
      <c r="CL3" s="102"/>
      <c r="CM3" s="102"/>
      <c r="CN3" s="102"/>
      <c r="CO3" s="102"/>
      <c r="CP3" s="102"/>
      <c r="CQ3" s="102"/>
      <c r="CR3" s="102"/>
      <c r="CS3" s="102"/>
      <c r="CT3" s="102"/>
      <c r="CU3" s="102"/>
      <c r="CV3" s="102"/>
      <c r="CW3" s="102"/>
      <c r="CX3" s="102"/>
      <c r="CY3" s="102"/>
      <c r="CZ3" s="102"/>
      <c r="DA3" s="102"/>
      <c r="DB3" s="102"/>
      <c r="DC3" s="102"/>
      <c r="DD3" s="102"/>
      <c r="DE3" s="102"/>
      <c r="DF3" s="102"/>
      <c r="DG3" s="102"/>
      <c r="DH3" s="102"/>
      <c r="DI3" s="102"/>
      <c r="DJ3" s="102"/>
      <c r="DK3" s="102"/>
      <c r="DL3" s="102"/>
      <c r="DM3" s="102"/>
      <c r="DN3" s="102"/>
      <c r="DO3" s="102"/>
      <c r="DP3" s="102"/>
      <c r="DQ3" s="102"/>
      <c r="DR3" s="102"/>
      <c r="DS3" s="102"/>
      <c r="DT3" s="102"/>
      <c r="DU3" s="102"/>
      <c r="DV3" s="102"/>
      <c r="DW3" s="102"/>
      <c r="DX3" s="102"/>
      <c r="DY3" s="102"/>
      <c r="DZ3" s="102"/>
      <c r="EA3" s="102"/>
      <c r="EB3" s="102"/>
      <c r="EC3" s="102"/>
      <c r="ED3" s="102"/>
      <c r="EE3" s="102"/>
      <c r="EF3" s="102"/>
      <c r="EG3" s="102"/>
      <c r="EH3" s="102"/>
      <c r="EI3" s="102"/>
      <c r="EJ3" s="102"/>
      <c r="EK3" s="102"/>
      <c r="EL3" s="102"/>
      <c r="EM3" s="102"/>
      <c r="EN3" s="102"/>
      <c r="EO3" s="102"/>
      <c r="EP3" s="102"/>
      <c r="EQ3" s="102"/>
      <c r="ER3" s="102"/>
      <c r="ES3" s="102"/>
      <c r="ET3" s="102"/>
      <c r="EU3" s="102"/>
      <c r="EV3" s="102"/>
      <c r="EW3" s="102"/>
      <c r="EX3" s="102"/>
    </row>
    <row r="4" spans="1:154" ht="26.25" customHeight="1" x14ac:dyDescent="0.2">
      <c r="B4" s="356" t="s">
        <v>209</v>
      </c>
      <c r="C4" s="357"/>
      <c r="D4" s="357"/>
      <c r="E4" s="357"/>
      <c r="F4" s="357"/>
      <c r="G4" s="357"/>
      <c r="H4" s="357"/>
      <c r="I4" s="358"/>
      <c r="L4" s="356" t="s">
        <v>210</v>
      </c>
      <c r="M4" s="357"/>
      <c r="N4" s="357"/>
      <c r="O4" s="357"/>
      <c r="P4" s="357"/>
      <c r="Q4" s="357"/>
      <c r="R4" s="357"/>
      <c r="S4" s="357"/>
      <c r="T4" s="358"/>
      <c r="AB4" s="17" t="s">
        <v>188</v>
      </c>
      <c r="AC4" s="144" t="s">
        <v>211</v>
      </c>
      <c r="AD4" s="145" t="s">
        <v>213</v>
      </c>
      <c r="AE4" s="146" t="s">
        <v>206</v>
      </c>
      <c r="AF4" s="147" t="s">
        <v>218</v>
      </c>
      <c r="AG4" s="147" t="s">
        <v>218</v>
      </c>
      <c r="AH4" s="147" t="s">
        <v>218</v>
      </c>
      <c r="AI4" s="148" t="s">
        <v>218</v>
      </c>
    </row>
    <row r="5" spans="1:154" ht="18" customHeight="1" x14ac:dyDescent="0.2">
      <c r="B5" s="360" t="s">
        <v>144</v>
      </c>
      <c r="C5" s="360"/>
      <c r="D5" s="360"/>
      <c r="E5" s="360"/>
      <c r="F5" s="360"/>
      <c r="G5" s="360"/>
      <c r="H5" s="360"/>
      <c r="I5" s="360"/>
      <c r="L5" s="360" t="s">
        <v>146</v>
      </c>
      <c r="M5" s="360"/>
      <c r="N5" s="360"/>
      <c r="O5" s="360"/>
      <c r="P5" s="360"/>
      <c r="Q5" s="360"/>
      <c r="R5" s="360"/>
      <c r="S5" s="360"/>
      <c r="T5" s="360"/>
      <c r="AB5" s="17" t="s">
        <v>189</v>
      </c>
      <c r="AC5" s="144" t="s">
        <v>211</v>
      </c>
      <c r="AD5" s="145" t="s">
        <v>213</v>
      </c>
      <c r="AE5" s="146" t="s">
        <v>206</v>
      </c>
      <c r="AF5" s="152" t="s">
        <v>215</v>
      </c>
      <c r="AG5" s="147" t="s">
        <v>218</v>
      </c>
      <c r="AH5" s="147" t="s">
        <v>218</v>
      </c>
      <c r="AI5" s="148" t="s">
        <v>218</v>
      </c>
    </row>
    <row r="6" spans="1:154" s="106" customFormat="1" ht="27.75" customHeight="1" x14ac:dyDescent="0.2">
      <c r="B6" s="359" t="s">
        <v>150</v>
      </c>
      <c r="C6" s="359"/>
      <c r="D6" s="359"/>
      <c r="E6" s="359"/>
      <c r="F6" s="359"/>
      <c r="G6" s="359"/>
      <c r="H6" s="359"/>
      <c r="I6" s="359"/>
      <c r="L6" s="359" t="s">
        <v>151</v>
      </c>
      <c r="M6" s="359"/>
      <c r="N6" s="359"/>
      <c r="O6" s="359"/>
      <c r="P6" s="359"/>
      <c r="Q6" s="359"/>
      <c r="R6" s="359"/>
      <c r="S6" s="359"/>
      <c r="T6" s="359"/>
      <c r="AB6" s="17" t="s">
        <v>190</v>
      </c>
      <c r="AC6" s="144" t="s">
        <v>211</v>
      </c>
      <c r="AD6" s="145" t="s">
        <v>213</v>
      </c>
      <c r="AE6" s="146" t="s">
        <v>206</v>
      </c>
      <c r="AF6" s="147" t="s">
        <v>218</v>
      </c>
      <c r="AG6" s="147" t="s">
        <v>218</v>
      </c>
      <c r="AH6" s="147" t="s">
        <v>218</v>
      </c>
      <c r="AI6" s="148" t="s">
        <v>218</v>
      </c>
    </row>
    <row r="7" spans="1:154" ht="18" customHeight="1" x14ac:dyDescent="0.2">
      <c r="B7" s="360" t="s">
        <v>145</v>
      </c>
      <c r="C7" s="360"/>
      <c r="D7" s="360"/>
      <c r="E7" s="360"/>
      <c r="F7" s="360"/>
      <c r="G7" s="360"/>
      <c r="H7" s="360"/>
      <c r="I7" s="360"/>
      <c r="L7" s="360" t="s">
        <v>147</v>
      </c>
      <c r="M7" s="360"/>
      <c r="N7" s="360"/>
      <c r="O7" s="360"/>
      <c r="P7" s="360"/>
      <c r="Q7" s="360"/>
      <c r="R7" s="360"/>
      <c r="S7" s="360"/>
      <c r="T7" s="360"/>
      <c r="AB7" s="17" t="s">
        <v>191</v>
      </c>
      <c r="AC7" s="144" t="s">
        <v>211</v>
      </c>
      <c r="AD7" s="145" t="s">
        <v>213</v>
      </c>
      <c r="AE7" s="146" t="s">
        <v>206</v>
      </c>
      <c r="AF7" s="152" t="s">
        <v>215</v>
      </c>
      <c r="AG7" s="152" t="s">
        <v>216</v>
      </c>
      <c r="AH7" s="153" t="s">
        <v>217</v>
      </c>
      <c r="AI7" s="154" t="s">
        <v>61</v>
      </c>
    </row>
    <row r="8" spans="1:154" ht="8.25" customHeight="1" x14ac:dyDescent="0.2">
      <c r="AB8" s="17" t="s">
        <v>192</v>
      </c>
      <c r="AC8" s="144" t="s">
        <v>211</v>
      </c>
      <c r="AD8" s="145" t="s">
        <v>213</v>
      </c>
      <c r="AE8" s="146" t="s">
        <v>206</v>
      </c>
      <c r="AF8" s="152" t="s">
        <v>215</v>
      </c>
      <c r="AG8" s="152" t="s">
        <v>216</v>
      </c>
      <c r="AH8" s="153" t="s">
        <v>217</v>
      </c>
      <c r="AI8" s="149" t="s">
        <v>61</v>
      </c>
    </row>
    <row r="9" spans="1:154" ht="72" customHeight="1" x14ac:dyDescent="0.2">
      <c r="B9" s="107" t="s">
        <v>148</v>
      </c>
      <c r="C9" s="108" t="str">
        <f>IFERROR(VLOOKUP($B$10,$AB$2:$AI$18,2,FALSE),AC2)</f>
        <v>Red unit charge
p/kWh</v>
      </c>
      <c r="D9" s="108" t="str">
        <f>IFERROR(VLOOKUP($B$10,$AB$2:$AI$18,3,FALSE),AD2)</f>
        <v>Amber unit charge
p/kWh</v>
      </c>
      <c r="E9" s="108" t="str">
        <f>IFERROR(VLOOKUP($B$10,$AB$2:$AI$18,4,FALSE),AE2)</f>
        <v>Green unit charge
p/kWh</v>
      </c>
      <c r="F9" s="108" t="str">
        <f>IFERROR(VLOOKUP($B$10,$AB$2:$AI$18,5,FALSE),AF2)</f>
        <v>Fixed charge 
p/MPAN/day</v>
      </c>
      <c r="G9" s="108" t="str">
        <f>IFERROR(VLOOKUP($B$10,$AB$2:$AI$18,6,FALSE),AG2)</f>
        <v>Capacity charge 
p/kVA/day</v>
      </c>
      <c r="H9" s="108" t="str">
        <f>IFERROR(VLOOKUP($B$10,$AB$2:$AI$18,7,FALSE),AH2)</f>
        <v>Exceeded Capacity charge 
p/kVA/day</v>
      </c>
      <c r="I9" s="108" t="str">
        <f>IFERROR(VLOOKUP($B$10,$AB$2:$AI$18,8,FALSE),AI2)</f>
        <v>Reactive power charge
p/kVArh</v>
      </c>
      <c r="L9" s="107" t="s">
        <v>149</v>
      </c>
      <c r="M9" s="126" t="str">
        <f>'Annex 2 EHV charges'!H10</f>
        <v>Import
Super Red
unit charge
(p/kWh)</v>
      </c>
      <c r="N9" s="126" t="str">
        <f>'Annex 2 EHV charges'!I10</f>
        <v>Import
fixed charge
(p/day)</v>
      </c>
      <c r="O9" s="126" t="str">
        <f>'Annex 2 EHV charges'!J10</f>
        <v>Import
capacity charge
(p/kVA/day)</v>
      </c>
      <c r="P9" s="126" t="str">
        <f>'Annex 2 EHV charges'!K10</f>
        <v>Import
exceeded capacity charge
(p/kVA/day)</v>
      </c>
      <c r="Q9" s="127" t="str">
        <f>'Annex 2 EHV charges'!L10</f>
        <v>Export
Super Red
unit charge
(p/kWh)</v>
      </c>
      <c r="R9" s="127" t="str">
        <f>'Annex 2 EHV charges'!M10</f>
        <v>Export
fixed charge
(p/day)</v>
      </c>
      <c r="S9" s="127" t="str">
        <f>'Annex 2 EHV charges'!N10</f>
        <v>Export
capacity charge
(p/kVA/day)</v>
      </c>
      <c r="T9" s="127" t="str">
        <f>'Annex 2 EHV charges'!O10</f>
        <v>Export
exceeded capacity charge
(p/kVA/day)</v>
      </c>
      <c r="AB9" s="17" t="s">
        <v>193</v>
      </c>
      <c r="AC9" s="144" t="s">
        <v>211</v>
      </c>
      <c r="AD9" s="145" t="s">
        <v>213</v>
      </c>
      <c r="AE9" s="146" t="s">
        <v>206</v>
      </c>
      <c r="AF9" s="152" t="s">
        <v>215</v>
      </c>
      <c r="AG9" s="152" t="s">
        <v>216</v>
      </c>
      <c r="AH9" s="153" t="s">
        <v>217</v>
      </c>
      <c r="AI9" s="149" t="s">
        <v>61</v>
      </c>
    </row>
    <row r="10" spans="1:154" ht="30" customHeight="1" x14ac:dyDescent="0.2">
      <c r="B10" s="95" t="s">
        <v>191</v>
      </c>
      <c r="C10" s="122" t="str">
        <f>IFERROR(VLOOKUP($B$10,'Annex 1 LV, HV and UMS charges'!$A:$K,4,FALSE),"")</f>
        <v/>
      </c>
      <c r="D10" s="123" t="str">
        <f>IFERROR(VLOOKUP($B$10,'Annex 1 LV, HV and UMS charges'!$A:$K,5,FALSE),"")</f>
        <v/>
      </c>
      <c r="E10" s="123" t="str">
        <f>IFERROR(VLOOKUP($B$10,'Annex 1 LV, HV and UMS charges'!$A:$K,6,FALSE),"")</f>
        <v/>
      </c>
      <c r="F10" s="97" t="str">
        <f>IFERROR(VLOOKUP($B$10,'Annex 1 LV, HV and UMS charges'!$A:$K,7,FALSE),"")</f>
        <v/>
      </c>
      <c r="G10" s="97" t="str">
        <f>IFERROR(VLOOKUP($B$10,'Annex 1 LV, HV and UMS charges'!$A:$K,8,FALSE),"")</f>
        <v/>
      </c>
      <c r="H10" s="97" t="str">
        <f>IFERROR(VLOOKUP($B$10,'Annex 1 LV, HV and UMS charges'!$A:$K,9,FALSE),"")</f>
        <v/>
      </c>
      <c r="I10" s="97" t="str">
        <f>IFERROR(VLOOKUP($B$10,'Annex 1 LV, HV and UMS charges'!$A:$K,10,FALSE),"")</f>
        <v/>
      </c>
      <c r="L10" s="95"/>
      <c r="M10" s="97" t="str">
        <f>IFERROR(VLOOKUP($L$10,'Annex 2 EHV charges'!$G:$O,2,FALSE),"")</f>
        <v/>
      </c>
      <c r="N10" s="97" t="str">
        <f>IFERROR(VLOOKUP($L$10,'Annex 2 EHV charges'!$G:$O,3,FALSE),"")</f>
        <v/>
      </c>
      <c r="O10" s="97" t="str">
        <f>IFERROR(VLOOKUP($L$10,'Annex 2 EHV charges'!$G:$O,4,FALSE),"")</f>
        <v/>
      </c>
      <c r="P10" s="97" t="str">
        <f>IFERROR(VLOOKUP($L$10,'Annex 2 EHV charges'!$G:$O,5,FALSE),"")</f>
        <v/>
      </c>
      <c r="Q10" s="110" t="str">
        <f>IFERROR(VLOOKUP($L$10,'Annex 2 EHV charges'!$G:$O,6,FALSE),"")</f>
        <v/>
      </c>
      <c r="R10" s="110" t="str">
        <f>IFERROR(VLOOKUP($L$10,'Annex 2 EHV charges'!$G:$O,7,FALSE),"")</f>
        <v/>
      </c>
      <c r="S10" s="110" t="str">
        <f>IFERROR(VLOOKUP($L$10,'Annex 2 EHV charges'!$G:$O,8,FALSE),"")</f>
        <v/>
      </c>
      <c r="T10" s="110" t="str">
        <f>IFERROR(VLOOKUP($L$10,'Annex 2 EHV charges'!$G:$O,9,FALSE),"")</f>
        <v/>
      </c>
      <c r="AB10" s="17" t="s">
        <v>194</v>
      </c>
      <c r="AC10" s="150" t="s">
        <v>212</v>
      </c>
      <c r="AD10" s="151" t="s">
        <v>214</v>
      </c>
      <c r="AE10" s="146" t="s">
        <v>206</v>
      </c>
      <c r="AF10" s="147" t="s">
        <v>218</v>
      </c>
      <c r="AG10" s="147" t="s">
        <v>218</v>
      </c>
      <c r="AH10" s="147" t="s">
        <v>218</v>
      </c>
      <c r="AI10" s="147" t="s">
        <v>218</v>
      </c>
    </row>
    <row r="11" spans="1:154" ht="7.5" customHeight="1" x14ac:dyDescent="0.2">
      <c r="AB11" s="17" t="s">
        <v>195</v>
      </c>
      <c r="AC11" s="144" t="s">
        <v>211</v>
      </c>
      <c r="AD11" s="145" t="s">
        <v>213</v>
      </c>
      <c r="AE11" s="146" t="s">
        <v>206</v>
      </c>
      <c r="AF11" s="152" t="s">
        <v>215</v>
      </c>
      <c r="AG11" s="147" t="s">
        <v>218</v>
      </c>
      <c r="AH11" s="147" t="s">
        <v>218</v>
      </c>
      <c r="AI11" s="147" t="s">
        <v>218</v>
      </c>
    </row>
    <row r="12" spans="1:154" ht="88.5" customHeight="1" x14ac:dyDescent="0.2">
      <c r="B12" s="111" t="s">
        <v>114</v>
      </c>
      <c r="C12" s="108" t="str">
        <f>C9</f>
        <v>Red unit charge
p/kWh</v>
      </c>
      <c r="D12" s="108" t="str">
        <f>D9</f>
        <v>Amber unit charge
p/kWh</v>
      </c>
      <c r="E12" s="108" t="str">
        <f>E9</f>
        <v>Green unit charge
p/kWh</v>
      </c>
      <c r="F12" s="108" t="s">
        <v>115</v>
      </c>
      <c r="G12" s="108" t="s">
        <v>112</v>
      </c>
      <c r="H12" s="108" t="s">
        <v>177</v>
      </c>
      <c r="I12" s="108" t="s">
        <v>113</v>
      </c>
      <c r="L12" s="111" t="s">
        <v>114</v>
      </c>
      <c r="M12" s="108" t="s">
        <v>134</v>
      </c>
      <c r="N12" s="108" t="s">
        <v>115</v>
      </c>
      <c r="O12" s="108" t="s">
        <v>130</v>
      </c>
      <c r="P12" s="108" t="s">
        <v>177</v>
      </c>
      <c r="Q12" s="109" t="s">
        <v>132</v>
      </c>
      <c r="R12" s="109" t="s">
        <v>115</v>
      </c>
      <c r="S12" s="109" t="s">
        <v>131</v>
      </c>
      <c r="T12" s="109" t="s">
        <v>177</v>
      </c>
      <c r="AB12" s="17" t="s">
        <v>196</v>
      </c>
      <c r="AC12" s="144" t="s">
        <v>211</v>
      </c>
      <c r="AD12" s="145" t="s">
        <v>213</v>
      </c>
      <c r="AE12" s="146" t="s">
        <v>206</v>
      </c>
      <c r="AF12" s="152" t="s">
        <v>215</v>
      </c>
      <c r="AG12" s="147" t="s">
        <v>218</v>
      </c>
      <c r="AH12" s="147" t="s">
        <v>218</v>
      </c>
      <c r="AI12" s="147" t="s">
        <v>218</v>
      </c>
    </row>
    <row r="13" spans="1:154" ht="30" customHeight="1" x14ac:dyDescent="0.2">
      <c r="B13" s="112" t="s">
        <v>116</v>
      </c>
      <c r="C13" s="117"/>
      <c r="D13" s="117"/>
      <c r="E13" s="117"/>
      <c r="F13" s="117"/>
      <c r="G13" s="117"/>
      <c r="H13" s="117"/>
      <c r="I13" s="117"/>
      <c r="L13" s="112" t="s">
        <v>116</v>
      </c>
      <c r="M13" s="98"/>
      <c r="N13" s="98"/>
      <c r="O13" s="98"/>
      <c r="P13" s="98"/>
      <c r="Q13" s="99"/>
      <c r="R13" s="99">
        <f>N13</f>
        <v>0</v>
      </c>
      <c r="S13" s="99"/>
      <c r="T13" s="99"/>
      <c r="AB13" s="17" t="s">
        <v>197</v>
      </c>
      <c r="AC13" s="144" t="s">
        <v>211</v>
      </c>
      <c r="AD13" s="145" t="s">
        <v>213</v>
      </c>
      <c r="AE13" s="146" t="s">
        <v>206</v>
      </c>
      <c r="AF13" s="152" t="s">
        <v>215</v>
      </c>
      <c r="AG13" s="147" t="s">
        <v>218</v>
      </c>
      <c r="AH13" s="147" t="s">
        <v>218</v>
      </c>
      <c r="AI13" s="149" t="s">
        <v>61</v>
      </c>
    </row>
    <row r="14" spans="1:154" ht="30" customHeight="1" x14ac:dyDescent="0.2">
      <c r="B14" s="113" t="s">
        <v>118</v>
      </c>
      <c r="C14" s="96">
        <f t="shared" ref="C14:I14" si="0">C13</f>
        <v>0</v>
      </c>
      <c r="D14" s="96">
        <f t="shared" si="0"/>
        <v>0</v>
      </c>
      <c r="E14" s="96">
        <f t="shared" si="0"/>
        <v>0</v>
      </c>
      <c r="F14" s="96">
        <f t="shared" si="0"/>
        <v>0</v>
      </c>
      <c r="G14" s="96">
        <f t="shared" si="0"/>
        <v>0</v>
      </c>
      <c r="H14" s="96">
        <f t="shared" si="0"/>
        <v>0</v>
      </c>
      <c r="I14" s="96">
        <f t="shared" si="0"/>
        <v>0</v>
      </c>
      <c r="L14" s="113" t="s">
        <v>118</v>
      </c>
      <c r="M14" s="96">
        <f>M13</f>
        <v>0</v>
      </c>
      <c r="N14" s="96">
        <f t="shared" ref="N14:T14" si="1">N13</f>
        <v>0</v>
      </c>
      <c r="O14" s="96">
        <f t="shared" si="1"/>
        <v>0</v>
      </c>
      <c r="P14" s="96">
        <f t="shared" si="1"/>
        <v>0</v>
      </c>
      <c r="Q14" s="100">
        <f t="shared" si="1"/>
        <v>0</v>
      </c>
      <c r="R14" s="100">
        <f t="shared" si="1"/>
        <v>0</v>
      </c>
      <c r="S14" s="100">
        <f t="shared" si="1"/>
        <v>0</v>
      </c>
      <c r="T14" s="100">
        <f t="shared" si="1"/>
        <v>0</v>
      </c>
      <c r="AB14" s="17" t="s">
        <v>198</v>
      </c>
      <c r="AC14" s="144" t="s">
        <v>211</v>
      </c>
      <c r="AD14" s="145" t="s">
        <v>213</v>
      </c>
      <c r="AE14" s="146" t="s">
        <v>206</v>
      </c>
      <c r="AF14" s="152" t="s">
        <v>215</v>
      </c>
      <c r="AG14" s="147" t="s">
        <v>218</v>
      </c>
      <c r="AH14" s="147" t="s">
        <v>218</v>
      </c>
      <c r="AI14" s="147" t="s">
        <v>218</v>
      </c>
    </row>
    <row r="15" spans="1:154" ht="7.5" customHeight="1" x14ac:dyDescent="0.2">
      <c r="AB15" s="17" t="s">
        <v>199</v>
      </c>
      <c r="AC15" s="144" t="s">
        <v>211</v>
      </c>
      <c r="AD15" s="145" t="s">
        <v>213</v>
      </c>
      <c r="AE15" s="146" t="s">
        <v>206</v>
      </c>
      <c r="AF15" s="152" t="s">
        <v>215</v>
      </c>
      <c r="AG15" s="147" t="s">
        <v>218</v>
      </c>
      <c r="AH15" s="147" t="s">
        <v>218</v>
      </c>
      <c r="AI15" s="149" t="s">
        <v>61</v>
      </c>
    </row>
    <row r="16" spans="1:154" ht="63.75" customHeight="1" x14ac:dyDescent="0.2">
      <c r="B16" s="111" t="s">
        <v>117</v>
      </c>
      <c r="C16" s="108" t="s">
        <v>127</v>
      </c>
      <c r="D16" s="108" t="s">
        <v>128</v>
      </c>
      <c r="E16" s="108" t="s">
        <v>129</v>
      </c>
      <c r="F16" s="108" t="s">
        <v>123</v>
      </c>
      <c r="G16" s="108" t="s">
        <v>122</v>
      </c>
      <c r="H16" s="108" t="s">
        <v>178</v>
      </c>
      <c r="I16" s="108" t="s">
        <v>121</v>
      </c>
      <c r="L16" s="111" t="s">
        <v>117</v>
      </c>
      <c r="M16" s="108" t="s">
        <v>135</v>
      </c>
      <c r="N16" s="108" t="s">
        <v>133</v>
      </c>
      <c r="O16" s="108" t="s">
        <v>138</v>
      </c>
      <c r="P16" s="108" t="s">
        <v>179</v>
      </c>
      <c r="Q16" s="109" t="s">
        <v>136</v>
      </c>
      <c r="R16" s="109" t="s">
        <v>137</v>
      </c>
      <c r="S16" s="109" t="s">
        <v>139</v>
      </c>
      <c r="T16" s="109" t="s">
        <v>180</v>
      </c>
      <c r="AB16" s="17" t="s">
        <v>200</v>
      </c>
      <c r="AC16" s="144" t="s">
        <v>211</v>
      </c>
      <c r="AD16" s="145" t="s">
        <v>213</v>
      </c>
      <c r="AE16" s="146" t="s">
        <v>206</v>
      </c>
      <c r="AF16" s="152" t="s">
        <v>215</v>
      </c>
      <c r="AG16" s="147" t="s">
        <v>218</v>
      </c>
      <c r="AH16" s="147" t="s">
        <v>218</v>
      </c>
      <c r="AI16" s="147" t="s">
        <v>218</v>
      </c>
    </row>
    <row r="17" spans="2:35" ht="30" customHeight="1" x14ac:dyDescent="0.2">
      <c r="B17" s="112" t="s">
        <v>119</v>
      </c>
      <c r="C17" s="118" t="str">
        <f>IFERROR(C10*C13/100,"")</f>
        <v/>
      </c>
      <c r="D17" s="118" t="str">
        <f t="shared" ref="D17:I17" si="2">IFERROR(D10*D13/100,"")</f>
        <v/>
      </c>
      <c r="E17" s="118" t="str">
        <f t="shared" si="2"/>
        <v/>
      </c>
      <c r="F17" s="118" t="str">
        <f t="shared" si="2"/>
        <v/>
      </c>
      <c r="G17" s="118" t="str">
        <f>IFERROR(G10*G13*F13/100,"")</f>
        <v/>
      </c>
      <c r="H17" s="118" t="str">
        <f>IFERROR(H10*H13*F13/100,"")</f>
        <v/>
      </c>
      <c r="I17" s="118" t="str">
        <f t="shared" si="2"/>
        <v/>
      </c>
      <c r="L17" s="114" t="s">
        <v>119</v>
      </c>
      <c r="M17" s="118" t="str">
        <f>IFERROR(M10*M13/100,"")</f>
        <v/>
      </c>
      <c r="N17" s="118" t="str">
        <f>IFERROR(N10*N13/100,"")</f>
        <v/>
      </c>
      <c r="O17" s="118" t="str">
        <f>IFERROR(O10*O13*N13/100,"")</f>
        <v/>
      </c>
      <c r="P17" s="118" t="str">
        <f>IFERROR(P10*P13*N13/100,"")</f>
        <v/>
      </c>
      <c r="Q17" s="119" t="str">
        <f>IFERROR(Q10*Q13/100,"")</f>
        <v/>
      </c>
      <c r="R17" s="119" t="str">
        <f>IFERROR(R10*R13/100,"")</f>
        <v/>
      </c>
      <c r="S17" s="119" t="str">
        <f>IFERROR(S10*S13*R13/100,"")</f>
        <v/>
      </c>
      <c r="T17" s="119" t="str">
        <f>IFERROR(T10*T13*R13/100,"")</f>
        <v/>
      </c>
      <c r="AB17" s="17" t="s">
        <v>201</v>
      </c>
      <c r="AC17" s="144" t="s">
        <v>211</v>
      </c>
      <c r="AD17" s="145" t="s">
        <v>213</v>
      </c>
      <c r="AE17" s="146" t="s">
        <v>206</v>
      </c>
      <c r="AF17" s="152" t="s">
        <v>215</v>
      </c>
      <c r="AG17" s="147" t="s">
        <v>218</v>
      </c>
      <c r="AH17" s="147" t="s">
        <v>218</v>
      </c>
      <c r="AI17" s="149" t="s">
        <v>61</v>
      </c>
    </row>
    <row r="18" spans="2:35" ht="30" customHeight="1" x14ac:dyDescent="0.2">
      <c r="B18" s="113" t="s">
        <v>120</v>
      </c>
      <c r="C18" s="120" t="str">
        <f>IFERROR(C10*C14/100,"")</f>
        <v/>
      </c>
      <c r="D18" s="120" t="str">
        <f t="shared" ref="D18:I18" si="3">IFERROR(D10*D14/100,"")</f>
        <v/>
      </c>
      <c r="E18" s="120" t="str">
        <f t="shared" si="3"/>
        <v/>
      </c>
      <c r="F18" s="120" t="str">
        <f t="shared" si="3"/>
        <v/>
      </c>
      <c r="G18" s="120" t="str">
        <f>IFERROR(G10*G14*F14/100,"")</f>
        <v/>
      </c>
      <c r="H18" s="120" t="str">
        <f>IFERROR(H10*H14*F14/100,"")</f>
        <v/>
      </c>
      <c r="I18" s="120" t="str">
        <f t="shared" si="3"/>
        <v/>
      </c>
      <c r="L18" s="115" t="s">
        <v>120</v>
      </c>
      <c r="M18" s="120" t="str">
        <f>IFERROR(M10*M14/100,"")</f>
        <v/>
      </c>
      <c r="N18" s="120" t="str">
        <f>IFERROR(N10*N14/100,"")</f>
        <v/>
      </c>
      <c r="O18" s="120" t="str">
        <f>IFERROR(O10*O14*N14/100,"")</f>
        <v/>
      </c>
      <c r="P18" s="120" t="str">
        <f>IFERROR(P10*P14*N14/100,"")</f>
        <v/>
      </c>
      <c r="Q18" s="121" t="str">
        <f>IFERROR(Q10*Q14/100,"")</f>
        <v/>
      </c>
      <c r="R18" s="121" t="str">
        <f>IFERROR(R10*R14/100,"")</f>
        <v/>
      </c>
      <c r="S18" s="121" t="str">
        <f>IFERROR(S10*S14*R14/100,"")</f>
        <v/>
      </c>
      <c r="T18" s="121" t="str">
        <f>IFERROR(T10*T14*R14/100,"")</f>
        <v/>
      </c>
      <c r="AB18" s="17" t="s">
        <v>202</v>
      </c>
      <c r="AC18" s="144" t="s">
        <v>211</v>
      </c>
      <c r="AD18" s="145" t="s">
        <v>213</v>
      </c>
      <c r="AE18" s="146" t="s">
        <v>206</v>
      </c>
      <c r="AF18" s="152" t="s">
        <v>215</v>
      </c>
      <c r="AG18" s="147" t="s">
        <v>218</v>
      </c>
      <c r="AH18" s="147" t="s">
        <v>218</v>
      </c>
      <c r="AI18" s="147" t="s">
        <v>218</v>
      </c>
    </row>
    <row r="19" spans="2:35" ht="7.5" customHeight="1" x14ac:dyDescent="0.2"/>
    <row r="20" spans="2:35" ht="39.75" customHeight="1" x14ac:dyDescent="0.2">
      <c r="C20" s="116" t="s">
        <v>124</v>
      </c>
      <c r="M20" s="108" t="s">
        <v>140</v>
      </c>
      <c r="N20" s="109" t="s">
        <v>141</v>
      </c>
    </row>
    <row r="21" spans="2:35" ht="30" customHeight="1" x14ac:dyDescent="0.2">
      <c r="B21" s="112" t="s">
        <v>119</v>
      </c>
      <c r="C21" s="118">
        <f>SUM(C17:I17)</f>
        <v>0</v>
      </c>
      <c r="L21" s="112" t="s">
        <v>119</v>
      </c>
      <c r="M21" s="118">
        <f>SUM(M17:P17)</f>
        <v>0</v>
      </c>
      <c r="N21" s="119">
        <f>SUM(Q17:T17)</f>
        <v>0</v>
      </c>
    </row>
    <row r="22" spans="2:35" ht="30" customHeight="1" x14ac:dyDescent="0.2">
      <c r="B22" s="113" t="s">
        <v>120</v>
      </c>
      <c r="C22" s="120">
        <f>SUM(C18:I18)</f>
        <v>0</v>
      </c>
      <c r="L22" s="113" t="s">
        <v>120</v>
      </c>
      <c r="M22" s="120">
        <f>SUM(M18:P18)</f>
        <v>0</v>
      </c>
      <c r="N22" s="121">
        <f>SUM(Q18:T18)</f>
        <v>0</v>
      </c>
    </row>
    <row r="24" spans="2:35" ht="30.75" customHeight="1" x14ac:dyDescent="0.2">
      <c r="B24" s="353" t="s">
        <v>142</v>
      </c>
      <c r="C24" s="354"/>
      <c r="D24" s="355"/>
      <c r="L24" s="353" t="s">
        <v>143</v>
      </c>
      <c r="M24" s="354"/>
      <c r="N24" s="35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D00-000000000000}">
          <x14:formula1>
            <xm:f>'Annex 2 EHV charges'!$G$11:$G$291</xm:f>
          </x14:formula1>
          <xm:sqref>L10</xm:sqref>
        </x14:dataValidation>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9"/>
  <sheetViews>
    <sheetView topLeftCell="A10" zoomScale="70" zoomScaleNormal="70" zoomScaleSheetLayoutView="100" workbookViewId="0">
      <selection activeCell="I17" sqref="I17"/>
    </sheetView>
  </sheetViews>
  <sheetFormatPr defaultRowHeight="27.75" customHeight="1" x14ac:dyDescent="0.2"/>
  <cols>
    <col min="1" max="1" width="49" style="2" bestFit="1" customWidth="1"/>
    <col min="2" max="2" width="17.5703125" style="3" customWidth="1"/>
    <col min="3" max="3" width="8.5703125" style="2" bestFit="1" customWidth="1"/>
    <col min="4" max="4" width="17.5703125" style="2" customWidth="1"/>
    <col min="5" max="7" width="17.5703125" style="3" customWidth="1"/>
    <col min="8" max="9" width="17.5703125" style="9" customWidth="1"/>
    <col min="10" max="10" width="17.5703125" style="5" customWidth="1"/>
    <col min="11" max="11" width="17.5703125" style="6" customWidth="1"/>
    <col min="12" max="12" width="1.42578125" style="4" customWidth="1"/>
    <col min="13" max="13" width="15.5703125" style="4" customWidth="1"/>
    <col min="14" max="18" width="15.5703125" style="2" customWidth="1"/>
    <col min="19" max="16384" width="9.140625" style="2"/>
  </cols>
  <sheetData>
    <row r="1" spans="1:14" ht="27.75" customHeight="1" x14ac:dyDescent="0.2">
      <c r="A1" s="86" t="s">
        <v>27</v>
      </c>
      <c r="B1" s="269" t="s">
        <v>181</v>
      </c>
      <c r="C1" s="270"/>
      <c r="D1" s="270"/>
      <c r="E1" s="268"/>
      <c r="F1" s="268"/>
      <c r="G1" s="268"/>
      <c r="H1" s="268"/>
      <c r="I1" s="268"/>
      <c r="J1" s="268"/>
      <c r="K1" s="268"/>
      <c r="L1" s="51"/>
      <c r="M1" s="51"/>
      <c r="N1" s="51"/>
    </row>
    <row r="2" spans="1:14" ht="27" customHeight="1" x14ac:dyDescent="0.2">
      <c r="A2" s="271" t="str">
        <f>Overview!B4&amp; " - Effective from "&amp;TEXT(Overview!D4,"D MMMM YYYY")&amp;" - "&amp;Overview!E4&amp;" LV and HV charges"</f>
        <v>Murphy Power Distribution Limited GSP_B - Effective from 1 April 2022 - Final LV and HV charges</v>
      </c>
      <c r="B2" s="271"/>
      <c r="C2" s="271"/>
      <c r="D2" s="271"/>
      <c r="E2" s="271"/>
      <c r="F2" s="271"/>
      <c r="G2" s="271"/>
      <c r="H2" s="271"/>
      <c r="I2" s="271"/>
      <c r="J2" s="271"/>
      <c r="K2" s="271"/>
    </row>
    <row r="3" spans="1:14" s="79" customFormat="1" ht="15" customHeight="1" x14ac:dyDescent="0.2">
      <c r="A3" s="77"/>
      <c r="B3" s="77"/>
      <c r="C3" s="77"/>
      <c r="D3" s="77"/>
      <c r="E3" s="77"/>
      <c r="F3" s="77"/>
      <c r="G3" s="77"/>
      <c r="H3" s="77"/>
      <c r="I3" s="77"/>
      <c r="J3" s="77"/>
      <c r="K3" s="77"/>
      <c r="L3" s="78"/>
      <c r="M3" s="78"/>
    </row>
    <row r="4" spans="1:14" ht="27" customHeight="1" x14ac:dyDescent="0.2">
      <c r="A4" s="271" t="s">
        <v>730</v>
      </c>
      <c r="B4" s="271"/>
      <c r="C4" s="271"/>
      <c r="D4" s="271"/>
      <c r="E4" s="271"/>
      <c r="F4" s="197"/>
      <c r="G4" s="271" t="s">
        <v>731</v>
      </c>
      <c r="H4" s="271"/>
      <c r="I4" s="271"/>
      <c r="J4" s="271"/>
      <c r="K4" s="271"/>
    </row>
    <row r="5" spans="1:14" ht="28.5" customHeight="1" x14ac:dyDescent="0.2">
      <c r="A5" s="192" t="s">
        <v>20</v>
      </c>
      <c r="B5" s="199" t="s">
        <v>103</v>
      </c>
      <c r="C5" s="274" t="s">
        <v>104</v>
      </c>
      <c r="D5" s="275"/>
      <c r="E5" s="193" t="s">
        <v>105</v>
      </c>
      <c r="F5" s="197"/>
      <c r="G5" s="277"/>
      <c r="H5" s="278"/>
      <c r="I5" s="194" t="s">
        <v>901</v>
      </c>
      <c r="J5" s="195" t="s">
        <v>108</v>
      </c>
      <c r="K5" s="193" t="s">
        <v>105</v>
      </c>
      <c r="L5" s="77"/>
    </row>
    <row r="6" spans="1:14" ht="25.5" x14ac:dyDescent="0.2">
      <c r="A6" s="200" t="s">
        <v>702</v>
      </c>
      <c r="B6" s="191" t="s">
        <v>703</v>
      </c>
      <c r="C6" s="276" t="s">
        <v>704</v>
      </c>
      <c r="D6" s="276"/>
      <c r="E6" s="201" t="s">
        <v>705</v>
      </c>
      <c r="F6" s="197"/>
      <c r="G6" s="279" t="s">
        <v>706</v>
      </c>
      <c r="H6" s="279"/>
      <c r="I6" s="191" t="s">
        <v>703</v>
      </c>
      <c r="J6" s="196" t="s">
        <v>704</v>
      </c>
      <c r="K6" s="196" t="s">
        <v>705</v>
      </c>
      <c r="L6" s="77"/>
    </row>
    <row r="7" spans="1:14" ht="25.5" x14ac:dyDescent="0.2">
      <c r="A7" s="200" t="s">
        <v>707</v>
      </c>
      <c r="B7" s="198"/>
      <c r="C7" s="286"/>
      <c r="D7" s="287"/>
      <c r="E7" s="196" t="s">
        <v>708</v>
      </c>
      <c r="F7" s="197"/>
      <c r="G7" s="279" t="s">
        <v>709</v>
      </c>
      <c r="H7" s="279"/>
      <c r="I7" s="198"/>
      <c r="J7" s="196" t="s">
        <v>710</v>
      </c>
      <c r="K7" s="196" t="s">
        <v>705</v>
      </c>
      <c r="L7" s="77"/>
    </row>
    <row r="8" spans="1:14" ht="18" x14ac:dyDescent="0.2">
      <c r="A8" s="202" t="s">
        <v>21</v>
      </c>
      <c r="B8" s="276" t="s">
        <v>22</v>
      </c>
      <c r="C8" s="276"/>
      <c r="D8" s="276"/>
      <c r="E8" s="276"/>
      <c r="F8" s="197"/>
      <c r="G8" s="279" t="s">
        <v>707</v>
      </c>
      <c r="H8" s="279"/>
      <c r="I8" s="198"/>
      <c r="J8" s="198"/>
      <c r="K8" s="196" t="s">
        <v>708</v>
      </c>
      <c r="L8" s="77"/>
    </row>
    <row r="9" spans="1:14" s="76" customFormat="1" ht="18" x14ac:dyDescent="0.2">
      <c r="A9" s="203"/>
      <c r="B9" s="203"/>
      <c r="C9" s="281"/>
      <c r="D9" s="281"/>
      <c r="E9" s="203"/>
      <c r="F9" s="197"/>
      <c r="G9" s="279" t="s">
        <v>21</v>
      </c>
      <c r="H9" s="279"/>
      <c r="I9" s="282" t="s">
        <v>22</v>
      </c>
      <c r="J9" s="283"/>
      <c r="K9" s="284"/>
      <c r="L9" s="77"/>
      <c r="M9" s="49"/>
    </row>
    <row r="10" spans="1:14" s="79" customFormat="1" ht="8.25" customHeight="1" x14ac:dyDescent="0.2">
      <c r="A10" s="204"/>
      <c r="B10" s="285"/>
      <c r="C10" s="285"/>
      <c r="D10" s="285"/>
      <c r="E10" s="285"/>
      <c r="F10" s="197"/>
      <c r="G10" s="280"/>
      <c r="H10" s="280"/>
      <c r="I10" s="205"/>
      <c r="J10" s="205"/>
      <c r="K10" s="205"/>
      <c r="L10" s="77"/>
      <c r="M10" s="78"/>
    </row>
    <row r="11" spans="1:14" s="79" customFormat="1" ht="8.25" customHeight="1" x14ac:dyDescent="0.2">
      <c r="A11" s="197"/>
      <c r="B11" s="197"/>
      <c r="C11" s="197"/>
      <c r="D11" s="197"/>
      <c r="E11" s="197"/>
      <c r="F11" s="197"/>
      <c r="G11" s="273"/>
      <c r="H11" s="273"/>
      <c r="I11" s="272"/>
      <c r="J11" s="272"/>
      <c r="K11" s="272"/>
      <c r="L11" s="78"/>
      <c r="M11" s="78"/>
    </row>
    <row r="12" spans="1:14" s="79" customFormat="1" ht="8.25" customHeight="1" x14ac:dyDescent="0.2">
      <c r="A12" s="197"/>
      <c r="B12" s="197"/>
      <c r="C12" s="197"/>
      <c r="D12" s="226"/>
      <c r="E12" s="226"/>
      <c r="F12" s="226"/>
      <c r="G12" s="226"/>
      <c r="H12" s="226"/>
      <c r="I12" s="226"/>
      <c r="J12" s="226"/>
      <c r="K12" s="226"/>
      <c r="L12" s="78"/>
      <c r="M12" s="78"/>
    </row>
    <row r="13" spans="1:14" ht="78.75" customHeight="1" x14ac:dyDescent="0.2">
      <c r="A13" s="26" t="s">
        <v>172</v>
      </c>
      <c r="B13" s="140" t="s">
        <v>31</v>
      </c>
      <c r="C13" s="143" t="s">
        <v>32</v>
      </c>
      <c r="D13" s="54" t="s">
        <v>902</v>
      </c>
      <c r="E13" s="54" t="s">
        <v>207</v>
      </c>
      <c r="F13" s="54" t="s">
        <v>206</v>
      </c>
      <c r="G13" s="140" t="s">
        <v>33</v>
      </c>
      <c r="H13" s="140" t="s">
        <v>34</v>
      </c>
      <c r="I13" s="26" t="s">
        <v>174</v>
      </c>
      <c r="J13" s="140" t="s">
        <v>61</v>
      </c>
      <c r="K13" s="140" t="s">
        <v>0</v>
      </c>
    </row>
    <row r="14" spans="1:14" ht="32.25" customHeight="1" x14ac:dyDescent="0.2">
      <c r="A14" s="17" t="s">
        <v>521</v>
      </c>
      <c r="B14" s="43" t="s">
        <v>905</v>
      </c>
      <c r="C14" s="189" t="s">
        <v>698</v>
      </c>
      <c r="D14" s="135">
        <v>6.8029999999999999</v>
      </c>
      <c r="E14" s="136">
        <v>1.2090000000000001</v>
      </c>
      <c r="F14" s="137">
        <v>8.8999999999999996E-2</v>
      </c>
      <c r="G14" s="44">
        <v>22.58</v>
      </c>
      <c r="H14" s="45" t="s">
        <v>732</v>
      </c>
      <c r="I14" s="45" t="s">
        <v>732</v>
      </c>
      <c r="J14" s="41" t="s">
        <v>732</v>
      </c>
      <c r="K14" s="42"/>
    </row>
    <row r="15" spans="1:14" ht="32.25" customHeight="1" x14ac:dyDescent="0.2">
      <c r="A15" s="17" t="s">
        <v>522</v>
      </c>
      <c r="B15" s="43"/>
      <c r="C15" s="182" t="s">
        <v>462</v>
      </c>
      <c r="D15" s="135">
        <v>6.8029999999999999</v>
      </c>
      <c r="E15" s="136">
        <v>1.2090000000000001</v>
      </c>
      <c r="F15" s="137">
        <v>8.8999999999999996E-2</v>
      </c>
      <c r="G15" s="45" t="s">
        <v>732</v>
      </c>
      <c r="H15" s="45" t="s">
        <v>732</v>
      </c>
      <c r="I15" s="45" t="s">
        <v>732</v>
      </c>
      <c r="J15" s="41" t="s">
        <v>732</v>
      </c>
      <c r="K15" s="42"/>
    </row>
    <row r="16" spans="1:14" ht="32.25" customHeight="1" x14ac:dyDescent="0.2">
      <c r="A16" s="17" t="s">
        <v>523</v>
      </c>
      <c r="B16" s="43"/>
      <c r="C16" s="190" t="s">
        <v>699</v>
      </c>
      <c r="D16" s="135">
        <v>5.95</v>
      </c>
      <c r="E16" s="136">
        <v>1.0569999999999999</v>
      </c>
      <c r="F16" s="137">
        <v>7.8E-2</v>
      </c>
      <c r="G16" s="44">
        <v>7.38</v>
      </c>
      <c r="H16" s="45" t="s">
        <v>732</v>
      </c>
      <c r="I16" s="45" t="s">
        <v>732</v>
      </c>
      <c r="J16" s="41" t="s">
        <v>732</v>
      </c>
      <c r="K16" s="42"/>
    </row>
    <row r="17" spans="1:11" ht="30" x14ac:dyDescent="0.2">
      <c r="A17" s="17" t="s">
        <v>524</v>
      </c>
      <c r="B17" s="43" t="s">
        <v>906</v>
      </c>
      <c r="C17" s="190" t="s">
        <v>699</v>
      </c>
      <c r="D17" s="135">
        <v>5.95</v>
      </c>
      <c r="E17" s="136">
        <v>1.0569999999999999</v>
      </c>
      <c r="F17" s="137">
        <v>7.8E-2</v>
      </c>
      <c r="G17" s="44">
        <v>11.46</v>
      </c>
      <c r="H17" s="45" t="s">
        <v>732</v>
      </c>
      <c r="I17" s="45" t="s">
        <v>732</v>
      </c>
      <c r="J17" s="41" t="s">
        <v>732</v>
      </c>
      <c r="K17" s="42"/>
    </row>
    <row r="18" spans="1:11" ht="32.25" customHeight="1" x14ac:dyDescent="0.2">
      <c r="A18" s="17" t="s">
        <v>525</v>
      </c>
      <c r="B18" s="43" t="s">
        <v>907</v>
      </c>
      <c r="C18" s="190" t="s">
        <v>699</v>
      </c>
      <c r="D18" s="135">
        <v>5.95</v>
      </c>
      <c r="E18" s="136">
        <v>1.0569999999999999</v>
      </c>
      <c r="F18" s="137">
        <v>7.8E-2</v>
      </c>
      <c r="G18" s="44">
        <v>28.94</v>
      </c>
      <c r="H18" s="45" t="s">
        <v>732</v>
      </c>
      <c r="I18" s="45" t="s">
        <v>732</v>
      </c>
      <c r="J18" s="41" t="s">
        <v>732</v>
      </c>
      <c r="K18" s="42"/>
    </row>
    <row r="19" spans="1:11" ht="32.25" customHeight="1" x14ac:dyDescent="0.2">
      <c r="A19" s="17" t="s">
        <v>526</v>
      </c>
      <c r="B19" s="43" t="s">
        <v>908</v>
      </c>
      <c r="C19" s="190" t="s">
        <v>699</v>
      </c>
      <c r="D19" s="135">
        <v>5.95</v>
      </c>
      <c r="E19" s="136">
        <v>1.0569999999999999</v>
      </c>
      <c r="F19" s="137">
        <v>7.8E-2</v>
      </c>
      <c r="G19" s="44">
        <v>61.13</v>
      </c>
      <c r="H19" s="45" t="s">
        <v>732</v>
      </c>
      <c r="I19" s="45" t="s">
        <v>732</v>
      </c>
      <c r="J19" s="41" t="s">
        <v>732</v>
      </c>
      <c r="K19" s="42"/>
    </row>
    <row r="20" spans="1:11" ht="32.25" customHeight="1" x14ac:dyDescent="0.2">
      <c r="A20" s="17" t="s">
        <v>527</v>
      </c>
      <c r="B20" s="43" t="s">
        <v>909</v>
      </c>
      <c r="C20" s="190" t="s">
        <v>699</v>
      </c>
      <c r="D20" s="135">
        <v>5.95</v>
      </c>
      <c r="E20" s="136">
        <v>1.0569999999999999</v>
      </c>
      <c r="F20" s="137">
        <v>7.8E-2</v>
      </c>
      <c r="G20" s="44">
        <v>174.91</v>
      </c>
      <c r="H20" s="45" t="s">
        <v>732</v>
      </c>
      <c r="I20" s="45" t="s">
        <v>732</v>
      </c>
      <c r="J20" s="41" t="s">
        <v>732</v>
      </c>
      <c r="K20" s="42"/>
    </row>
    <row r="21" spans="1:11" ht="32.25" customHeight="1" x14ac:dyDescent="0.2">
      <c r="A21" s="17" t="s">
        <v>190</v>
      </c>
      <c r="B21" s="43" t="s">
        <v>910</v>
      </c>
      <c r="C21" s="182" t="s">
        <v>463</v>
      </c>
      <c r="D21" s="135">
        <v>5.95</v>
      </c>
      <c r="E21" s="136">
        <v>1.0569999999999999</v>
      </c>
      <c r="F21" s="137">
        <v>7.8E-2</v>
      </c>
      <c r="G21" s="45" t="s">
        <v>732</v>
      </c>
      <c r="H21" s="45" t="s">
        <v>732</v>
      </c>
      <c r="I21" s="45" t="s">
        <v>732</v>
      </c>
      <c r="J21" s="41" t="s">
        <v>732</v>
      </c>
      <c r="K21" s="42"/>
    </row>
    <row r="22" spans="1:11" ht="32.25" customHeight="1" x14ac:dyDescent="0.2">
      <c r="A22" s="17" t="s">
        <v>528</v>
      </c>
      <c r="B22" s="43" t="s">
        <v>911</v>
      </c>
      <c r="C22" s="184">
        <v>0</v>
      </c>
      <c r="D22" s="135">
        <v>4.3010000000000002</v>
      </c>
      <c r="E22" s="136">
        <v>0.73699999999999999</v>
      </c>
      <c r="F22" s="137">
        <v>5.3999999999999999E-2</v>
      </c>
      <c r="G22" s="44">
        <v>11.44</v>
      </c>
      <c r="H22" s="44">
        <v>2.91</v>
      </c>
      <c r="I22" s="134">
        <v>5.73</v>
      </c>
      <c r="J22" s="40">
        <v>0.156</v>
      </c>
      <c r="K22" s="42"/>
    </row>
    <row r="23" spans="1:11" ht="32.25" customHeight="1" x14ac:dyDescent="0.2">
      <c r="A23" s="17" t="s">
        <v>529</v>
      </c>
      <c r="B23" s="43" t="s">
        <v>912</v>
      </c>
      <c r="C23" s="184">
        <v>0</v>
      </c>
      <c r="D23" s="135">
        <v>4.3010000000000002</v>
      </c>
      <c r="E23" s="136">
        <v>0.73699999999999999</v>
      </c>
      <c r="F23" s="137">
        <v>5.3999999999999999E-2</v>
      </c>
      <c r="G23" s="44">
        <v>297.07</v>
      </c>
      <c r="H23" s="44">
        <v>2.91</v>
      </c>
      <c r="I23" s="134">
        <v>5.73</v>
      </c>
      <c r="J23" s="40">
        <v>0.156</v>
      </c>
      <c r="K23" s="42"/>
    </row>
    <row r="24" spans="1:11" ht="32.25" customHeight="1" x14ac:dyDescent="0.2">
      <c r="A24" s="17" t="s">
        <v>530</v>
      </c>
      <c r="B24" s="43" t="s">
        <v>913</v>
      </c>
      <c r="C24" s="184">
        <v>0</v>
      </c>
      <c r="D24" s="135">
        <v>4.3010000000000002</v>
      </c>
      <c r="E24" s="136">
        <v>0.73699999999999999</v>
      </c>
      <c r="F24" s="137">
        <v>5.3999999999999999E-2</v>
      </c>
      <c r="G24" s="44">
        <v>501.77</v>
      </c>
      <c r="H24" s="44">
        <v>2.91</v>
      </c>
      <c r="I24" s="134">
        <v>5.73</v>
      </c>
      <c r="J24" s="40">
        <v>0.156</v>
      </c>
      <c r="K24" s="42"/>
    </row>
    <row r="25" spans="1:11" ht="32.25" customHeight="1" x14ac:dyDescent="0.2">
      <c r="A25" s="17" t="s">
        <v>531</v>
      </c>
      <c r="B25" s="43" t="s">
        <v>914</v>
      </c>
      <c r="C25" s="184">
        <v>0</v>
      </c>
      <c r="D25" s="135">
        <v>4.3010000000000002</v>
      </c>
      <c r="E25" s="136">
        <v>0.73699999999999999</v>
      </c>
      <c r="F25" s="137">
        <v>5.3999999999999999E-2</v>
      </c>
      <c r="G25" s="44">
        <v>781.95</v>
      </c>
      <c r="H25" s="44">
        <v>2.91</v>
      </c>
      <c r="I25" s="134">
        <v>5.73</v>
      </c>
      <c r="J25" s="40">
        <v>0.156</v>
      </c>
      <c r="K25" s="42"/>
    </row>
    <row r="26" spans="1:11" ht="32.25" customHeight="1" x14ac:dyDescent="0.2">
      <c r="A26" s="17" t="s">
        <v>532</v>
      </c>
      <c r="B26" s="43" t="s">
        <v>915</v>
      </c>
      <c r="C26" s="184">
        <v>0</v>
      </c>
      <c r="D26" s="135">
        <v>4.3010000000000002</v>
      </c>
      <c r="E26" s="136">
        <v>0.73699999999999999</v>
      </c>
      <c r="F26" s="137">
        <v>5.3999999999999999E-2</v>
      </c>
      <c r="G26" s="44">
        <v>1435.83</v>
      </c>
      <c r="H26" s="44">
        <v>2.91</v>
      </c>
      <c r="I26" s="134">
        <v>5.73</v>
      </c>
      <c r="J26" s="40">
        <v>0.156</v>
      </c>
      <c r="K26" s="42"/>
    </row>
    <row r="27" spans="1:11" ht="32.25" customHeight="1" x14ac:dyDescent="0.2">
      <c r="A27" s="17" t="s">
        <v>533</v>
      </c>
      <c r="B27" s="43" t="s">
        <v>916</v>
      </c>
      <c r="C27" s="184">
        <v>0</v>
      </c>
      <c r="D27" s="135">
        <v>2.964</v>
      </c>
      <c r="E27" s="136">
        <v>0.46600000000000003</v>
      </c>
      <c r="F27" s="137">
        <v>3.3000000000000002E-2</v>
      </c>
      <c r="G27" s="44">
        <v>8.94</v>
      </c>
      <c r="H27" s="44">
        <v>3.56</v>
      </c>
      <c r="I27" s="134">
        <v>5.36</v>
      </c>
      <c r="J27" s="40">
        <v>0.109</v>
      </c>
      <c r="K27" s="42"/>
    </row>
    <row r="28" spans="1:11" ht="32.25" customHeight="1" x14ac:dyDescent="0.2">
      <c r="A28" s="17" t="s">
        <v>534</v>
      </c>
      <c r="B28" s="43" t="s">
        <v>917</v>
      </c>
      <c r="C28" s="184">
        <v>0</v>
      </c>
      <c r="D28" s="135">
        <v>2.964</v>
      </c>
      <c r="E28" s="136">
        <v>0.46600000000000003</v>
      </c>
      <c r="F28" s="137">
        <v>3.3000000000000002E-2</v>
      </c>
      <c r="G28" s="44">
        <v>294.57</v>
      </c>
      <c r="H28" s="44">
        <v>3.56</v>
      </c>
      <c r="I28" s="134">
        <v>5.36</v>
      </c>
      <c r="J28" s="40">
        <v>0.109</v>
      </c>
      <c r="K28" s="42"/>
    </row>
    <row r="29" spans="1:11" ht="32.25" customHeight="1" x14ac:dyDescent="0.2">
      <c r="A29" s="17" t="s">
        <v>535</v>
      </c>
      <c r="B29" s="43" t="s">
        <v>918</v>
      </c>
      <c r="C29" s="184">
        <v>0</v>
      </c>
      <c r="D29" s="135">
        <v>2.964</v>
      </c>
      <c r="E29" s="136">
        <v>0.46600000000000003</v>
      </c>
      <c r="F29" s="137">
        <v>3.3000000000000002E-2</v>
      </c>
      <c r="G29" s="44">
        <v>499.26</v>
      </c>
      <c r="H29" s="44">
        <v>3.56</v>
      </c>
      <c r="I29" s="134">
        <v>5.36</v>
      </c>
      <c r="J29" s="40">
        <v>0.109</v>
      </c>
      <c r="K29" s="42"/>
    </row>
    <row r="30" spans="1:11" ht="32.25" customHeight="1" x14ac:dyDescent="0.2">
      <c r="A30" s="17" t="s">
        <v>536</v>
      </c>
      <c r="B30" s="43" t="s">
        <v>919</v>
      </c>
      <c r="C30" s="184">
        <v>0</v>
      </c>
      <c r="D30" s="135">
        <v>2.964</v>
      </c>
      <c r="E30" s="136">
        <v>0.46600000000000003</v>
      </c>
      <c r="F30" s="137">
        <v>3.3000000000000002E-2</v>
      </c>
      <c r="G30" s="44">
        <v>779.45</v>
      </c>
      <c r="H30" s="44">
        <v>3.56</v>
      </c>
      <c r="I30" s="134">
        <v>5.36</v>
      </c>
      <c r="J30" s="40">
        <v>0.109</v>
      </c>
      <c r="K30" s="42"/>
    </row>
    <row r="31" spans="1:11" ht="32.25" customHeight="1" x14ac:dyDescent="0.2">
      <c r="A31" s="17" t="s">
        <v>537</v>
      </c>
      <c r="B31" s="43" t="s">
        <v>920</v>
      </c>
      <c r="C31" s="184">
        <v>0</v>
      </c>
      <c r="D31" s="135">
        <v>2.964</v>
      </c>
      <c r="E31" s="136">
        <v>0.46600000000000003</v>
      </c>
      <c r="F31" s="137">
        <v>3.3000000000000002E-2</v>
      </c>
      <c r="G31" s="44">
        <v>1433.33</v>
      </c>
      <c r="H31" s="44">
        <v>3.56</v>
      </c>
      <c r="I31" s="134">
        <v>5.36</v>
      </c>
      <c r="J31" s="40">
        <v>0.109</v>
      </c>
      <c r="K31" s="42"/>
    </row>
    <row r="32" spans="1:11" ht="32.25" customHeight="1" x14ac:dyDescent="0.2">
      <c r="A32" s="17" t="s">
        <v>538</v>
      </c>
      <c r="B32" s="43" t="s">
        <v>921</v>
      </c>
      <c r="C32" s="184">
        <v>0</v>
      </c>
      <c r="D32" s="135">
        <v>1.778</v>
      </c>
      <c r="E32" s="136">
        <v>0.23899999999999999</v>
      </c>
      <c r="F32" s="137">
        <v>1.6E-2</v>
      </c>
      <c r="G32" s="44">
        <v>82.21</v>
      </c>
      <c r="H32" s="44">
        <v>4.32</v>
      </c>
      <c r="I32" s="134">
        <v>6.23</v>
      </c>
      <c r="J32" s="40">
        <v>5.6000000000000001E-2</v>
      </c>
      <c r="K32" s="42"/>
    </row>
    <row r="33" spans="1:11" ht="32.25" customHeight="1" x14ac:dyDescent="0.2">
      <c r="A33" s="17" t="s">
        <v>539</v>
      </c>
      <c r="B33" s="43" t="s">
        <v>922</v>
      </c>
      <c r="C33" s="184">
        <v>0</v>
      </c>
      <c r="D33" s="135">
        <v>1.778</v>
      </c>
      <c r="E33" s="136">
        <v>0.23899999999999999</v>
      </c>
      <c r="F33" s="137">
        <v>1.6E-2</v>
      </c>
      <c r="G33" s="44">
        <v>1284.3</v>
      </c>
      <c r="H33" s="44">
        <v>4.32</v>
      </c>
      <c r="I33" s="134">
        <v>6.23</v>
      </c>
      <c r="J33" s="40">
        <v>5.6000000000000001E-2</v>
      </c>
      <c r="K33" s="42"/>
    </row>
    <row r="34" spans="1:11" ht="32.25" customHeight="1" x14ac:dyDescent="0.2">
      <c r="A34" s="17" t="s">
        <v>540</v>
      </c>
      <c r="B34" s="43" t="s">
        <v>923</v>
      </c>
      <c r="C34" s="184">
        <v>0</v>
      </c>
      <c r="D34" s="135">
        <v>1.778</v>
      </c>
      <c r="E34" s="136">
        <v>0.23899999999999999</v>
      </c>
      <c r="F34" s="137">
        <v>1.6E-2</v>
      </c>
      <c r="G34" s="44">
        <v>4303.99</v>
      </c>
      <c r="H34" s="44">
        <v>4.32</v>
      </c>
      <c r="I34" s="134">
        <v>6.23</v>
      </c>
      <c r="J34" s="40">
        <v>5.6000000000000001E-2</v>
      </c>
      <c r="K34" s="42"/>
    </row>
    <row r="35" spans="1:11" ht="32.25" customHeight="1" x14ac:dyDescent="0.2">
      <c r="A35" s="17" t="s">
        <v>541</v>
      </c>
      <c r="B35" s="43" t="s">
        <v>924</v>
      </c>
      <c r="C35" s="184">
        <v>0</v>
      </c>
      <c r="D35" s="135">
        <v>1.778</v>
      </c>
      <c r="E35" s="136">
        <v>0.23899999999999999</v>
      </c>
      <c r="F35" s="137">
        <v>1.6E-2</v>
      </c>
      <c r="G35" s="44">
        <v>9425.09</v>
      </c>
      <c r="H35" s="44">
        <v>4.32</v>
      </c>
      <c r="I35" s="134">
        <v>6.23</v>
      </c>
      <c r="J35" s="40">
        <v>5.6000000000000001E-2</v>
      </c>
      <c r="K35" s="42"/>
    </row>
    <row r="36" spans="1:11" ht="32.25" customHeight="1" x14ac:dyDescent="0.2">
      <c r="A36" s="17" t="s">
        <v>542</v>
      </c>
      <c r="B36" s="43" t="s">
        <v>925</v>
      </c>
      <c r="C36" s="184">
        <v>0</v>
      </c>
      <c r="D36" s="135">
        <v>1.778</v>
      </c>
      <c r="E36" s="136">
        <v>0.23899999999999999</v>
      </c>
      <c r="F36" s="137">
        <v>1.6E-2</v>
      </c>
      <c r="G36" s="44">
        <v>24408.959999999999</v>
      </c>
      <c r="H36" s="44">
        <v>4.32</v>
      </c>
      <c r="I36" s="134">
        <v>6.23</v>
      </c>
      <c r="J36" s="40">
        <v>5.6000000000000001E-2</v>
      </c>
      <c r="K36" s="42"/>
    </row>
    <row r="37" spans="1:11" ht="63.75" customHeight="1" x14ac:dyDescent="0.2">
      <c r="A37" s="17" t="s">
        <v>194</v>
      </c>
      <c r="B37" s="43" t="s">
        <v>903</v>
      </c>
      <c r="C37" s="184" t="s">
        <v>464</v>
      </c>
      <c r="D37" s="138">
        <v>20.608000000000001</v>
      </c>
      <c r="E37" s="139">
        <v>2.988</v>
      </c>
      <c r="F37" s="137">
        <v>1.9179999999999999</v>
      </c>
      <c r="G37" s="45" t="s">
        <v>732</v>
      </c>
      <c r="H37" s="45" t="s">
        <v>732</v>
      </c>
      <c r="I37" s="45" t="s">
        <v>732</v>
      </c>
      <c r="J37" s="41" t="s">
        <v>732</v>
      </c>
      <c r="K37" s="42"/>
    </row>
    <row r="38" spans="1:11" ht="27.75" customHeight="1" x14ac:dyDescent="0.2">
      <c r="A38" s="17" t="s">
        <v>195</v>
      </c>
      <c r="B38" s="43" t="s">
        <v>926</v>
      </c>
      <c r="C38" s="183">
        <v>0</v>
      </c>
      <c r="D38" s="135">
        <v>-4.1550000000000002</v>
      </c>
      <c r="E38" s="136">
        <v>-0.73799999999999999</v>
      </c>
      <c r="F38" s="137">
        <v>-5.3999999999999999E-2</v>
      </c>
      <c r="G38" s="44">
        <v>0</v>
      </c>
      <c r="H38" s="45" t="s">
        <v>732</v>
      </c>
      <c r="I38" s="45" t="s">
        <v>732</v>
      </c>
      <c r="J38" s="41" t="s">
        <v>732</v>
      </c>
      <c r="K38" s="42"/>
    </row>
    <row r="39" spans="1:11" ht="27.75" customHeight="1" x14ac:dyDescent="0.2">
      <c r="A39" s="17" t="s">
        <v>196</v>
      </c>
      <c r="B39" s="43" t="s">
        <v>927</v>
      </c>
      <c r="C39" s="184">
        <v>0</v>
      </c>
      <c r="D39" s="135">
        <v>-3.6520000000000001</v>
      </c>
      <c r="E39" s="136">
        <v>-0.63500000000000001</v>
      </c>
      <c r="F39" s="137">
        <v>-4.5999999999999999E-2</v>
      </c>
      <c r="G39" s="44">
        <v>0</v>
      </c>
      <c r="H39" s="45" t="s">
        <v>732</v>
      </c>
      <c r="I39" s="45" t="s">
        <v>732</v>
      </c>
      <c r="J39" s="41" t="s">
        <v>732</v>
      </c>
      <c r="K39" s="42"/>
    </row>
    <row r="40" spans="1:11" ht="27.75" customHeight="1" x14ac:dyDescent="0.2">
      <c r="A40" s="17" t="s">
        <v>197</v>
      </c>
      <c r="B40" s="43" t="s">
        <v>928</v>
      </c>
      <c r="C40" s="184">
        <v>0</v>
      </c>
      <c r="D40" s="135">
        <v>-4.1550000000000002</v>
      </c>
      <c r="E40" s="136">
        <v>-0.73799999999999999</v>
      </c>
      <c r="F40" s="137">
        <v>-5.3999999999999999E-2</v>
      </c>
      <c r="G40" s="44">
        <v>0</v>
      </c>
      <c r="H40" s="45" t="s">
        <v>732</v>
      </c>
      <c r="I40" s="45" t="s">
        <v>732</v>
      </c>
      <c r="J40" s="40">
        <v>0.155</v>
      </c>
      <c r="K40" s="42"/>
    </row>
    <row r="41" spans="1:11" ht="27.75" customHeight="1" x14ac:dyDescent="0.2">
      <c r="A41" s="17" t="s">
        <v>198</v>
      </c>
      <c r="B41" s="43"/>
      <c r="C41" s="184">
        <v>0</v>
      </c>
      <c r="D41" s="135">
        <v>-4.1550000000000002</v>
      </c>
      <c r="E41" s="136">
        <v>-0.73799999999999999</v>
      </c>
      <c r="F41" s="137">
        <v>-5.3999999999999999E-2</v>
      </c>
      <c r="G41" s="44">
        <v>0</v>
      </c>
      <c r="H41" s="45" t="s">
        <v>732</v>
      </c>
      <c r="I41" s="45" t="s">
        <v>732</v>
      </c>
      <c r="J41" s="41" t="s">
        <v>732</v>
      </c>
      <c r="K41" s="42"/>
    </row>
    <row r="42" spans="1:11" ht="27.75" customHeight="1" x14ac:dyDescent="0.2">
      <c r="A42" s="17" t="s">
        <v>199</v>
      </c>
      <c r="B42" s="43" t="s">
        <v>929</v>
      </c>
      <c r="C42" s="184">
        <v>0</v>
      </c>
      <c r="D42" s="135">
        <v>-3.6520000000000001</v>
      </c>
      <c r="E42" s="136">
        <v>-0.63500000000000001</v>
      </c>
      <c r="F42" s="137">
        <v>-4.5999999999999999E-2</v>
      </c>
      <c r="G42" s="44">
        <v>0</v>
      </c>
      <c r="H42" s="45" t="s">
        <v>732</v>
      </c>
      <c r="I42" s="45" t="s">
        <v>732</v>
      </c>
      <c r="J42" s="40">
        <v>0.13100000000000001</v>
      </c>
      <c r="K42" s="42"/>
    </row>
    <row r="43" spans="1:11" ht="27.75" customHeight="1" x14ac:dyDescent="0.2">
      <c r="A43" s="17" t="s">
        <v>200</v>
      </c>
      <c r="B43" s="43"/>
      <c r="C43" s="184">
        <v>0</v>
      </c>
      <c r="D43" s="135">
        <v>-3.6520000000000001</v>
      </c>
      <c r="E43" s="136">
        <v>-0.63500000000000001</v>
      </c>
      <c r="F43" s="137">
        <v>-4.5999999999999999E-2</v>
      </c>
      <c r="G43" s="44">
        <v>0</v>
      </c>
      <c r="H43" s="45" t="s">
        <v>732</v>
      </c>
      <c r="I43" s="45" t="s">
        <v>732</v>
      </c>
      <c r="J43" s="41" t="s">
        <v>732</v>
      </c>
      <c r="K43" s="42"/>
    </row>
    <row r="44" spans="1:11" ht="27.75" customHeight="1" x14ac:dyDescent="0.2">
      <c r="A44" s="17" t="s">
        <v>201</v>
      </c>
      <c r="B44" s="43" t="s">
        <v>930</v>
      </c>
      <c r="C44" s="184">
        <v>0</v>
      </c>
      <c r="D44" s="135">
        <v>-2.3889999999999998</v>
      </c>
      <c r="E44" s="136">
        <v>-0.36699999999999999</v>
      </c>
      <c r="F44" s="137">
        <v>-2.5999999999999999E-2</v>
      </c>
      <c r="G44" s="44">
        <v>51.42</v>
      </c>
      <c r="H44" s="45" t="s">
        <v>732</v>
      </c>
      <c r="I44" s="45" t="s">
        <v>732</v>
      </c>
      <c r="J44" s="40">
        <v>0.105</v>
      </c>
      <c r="K44" s="42"/>
    </row>
    <row r="45" spans="1:11" ht="27.75" customHeight="1" x14ac:dyDescent="0.2">
      <c r="A45" s="17" t="s">
        <v>202</v>
      </c>
      <c r="B45" s="43"/>
      <c r="C45" s="184">
        <v>0</v>
      </c>
      <c r="D45" s="135">
        <v>-2.3889999999999998</v>
      </c>
      <c r="E45" s="136">
        <v>-0.36699999999999999</v>
      </c>
      <c r="F45" s="137">
        <v>-2.5999999999999999E-2</v>
      </c>
      <c r="G45" s="44">
        <v>51.42</v>
      </c>
      <c r="H45" s="45" t="s">
        <v>732</v>
      </c>
      <c r="I45" s="45" t="s">
        <v>732</v>
      </c>
      <c r="J45" s="41" t="s">
        <v>732</v>
      </c>
      <c r="K45" s="42"/>
    </row>
    <row r="46" spans="1:11" ht="27.75" customHeight="1" x14ac:dyDescent="0.2">
      <c r="C46" s="3"/>
    </row>
    <row r="47" spans="1:11" ht="27.75" customHeight="1" x14ac:dyDescent="0.2">
      <c r="D47" s="253"/>
    </row>
    <row r="49" spans="4:4" ht="27.75" customHeight="1" x14ac:dyDescent="0.2">
      <c r="D49" s="25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15:C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291"/>
  <sheetViews>
    <sheetView topLeftCell="E1" zoomScale="85" zoomScaleNormal="85" zoomScaleSheetLayoutView="100" workbookViewId="0">
      <selection activeCell="E11" sqref="E11"/>
    </sheetView>
  </sheetViews>
  <sheetFormatPr defaultRowHeight="27.75" customHeight="1" x14ac:dyDescent="0.2"/>
  <cols>
    <col min="1" max="1" width="14.5703125" style="52" customWidth="1"/>
    <col min="2" max="2" width="16.28515625" style="52" customWidth="1"/>
    <col min="3" max="3" width="19.42578125" style="245" bestFit="1" customWidth="1"/>
    <col min="4" max="4" width="14.7109375" style="59" customWidth="1"/>
    <col min="5" max="5" width="15.5703125" style="248" customWidth="1"/>
    <col min="6" max="6" width="19.42578125" style="248" bestFit="1" customWidth="1"/>
    <col min="7" max="7" width="37.28515625" style="59" customWidth="1"/>
    <col min="8" max="8" width="14.7109375" style="59" customWidth="1"/>
    <col min="9" max="9" width="14.7109375" style="60" customWidth="1"/>
    <col min="10" max="11" width="14.7109375" style="61" customWidth="1"/>
    <col min="12" max="15" width="14.7109375" style="52" customWidth="1"/>
    <col min="16" max="17" width="15.5703125" style="52" customWidth="1"/>
    <col min="18" max="16384" width="9.140625" style="52"/>
  </cols>
  <sheetData>
    <row r="1" spans="1:15" ht="66.75" customHeight="1" x14ac:dyDescent="0.2">
      <c r="A1" s="50" t="s">
        <v>27</v>
      </c>
      <c r="B1" s="50"/>
      <c r="C1" s="289" t="s">
        <v>169</v>
      </c>
      <c r="D1" s="289"/>
      <c r="E1" s="246"/>
      <c r="F1" s="288" t="s">
        <v>59</v>
      </c>
      <c r="G1" s="288"/>
      <c r="H1" s="288"/>
      <c r="I1" s="288"/>
      <c r="J1" s="288"/>
      <c r="K1" s="288"/>
      <c r="L1" s="288"/>
      <c r="M1" s="288"/>
      <c r="N1" s="288"/>
      <c r="O1" s="288"/>
    </row>
    <row r="2" spans="1:15" s="53" customFormat="1" ht="25.5" customHeight="1" x14ac:dyDescent="0.2">
      <c r="A2" s="271" t="str">
        <f>Overview!B4&amp; " - Effective from "&amp;TEXT(Overview!D4,"D MMMM YYYY")&amp;" - "&amp;Overview!E4&amp;" EDCM charges"</f>
        <v>Murphy Power Distribution Limited GSP_B - Effective from 1 April 2022 - Final EDCM charges</v>
      </c>
      <c r="B2" s="271"/>
      <c r="C2" s="271"/>
      <c r="D2" s="271"/>
      <c r="E2" s="271"/>
      <c r="F2" s="271"/>
      <c r="G2" s="271"/>
      <c r="H2" s="271"/>
      <c r="I2" s="271"/>
      <c r="J2" s="271"/>
      <c r="K2" s="271"/>
      <c r="L2" s="271"/>
      <c r="M2" s="271"/>
      <c r="N2" s="271"/>
      <c r="O2" s="271"/>
    </row>
    <row r="3" spans="1:15" s="80" customFormat="1" ht="10.5" customHeight="1" x14ac:dyDescent="0.2">
      <c r="A3" s="213"/>
      <c r="B3" s="213"/>
      <c r="C3" s="216"/>
      <c r="D3" s="213"/>
      <c r="E3" s="216"/>
      <c r="F3" s="216"/>
      <c r="G3" s="213"/>
      <c r="H3" s="213"/>
      <c r="I3" s="213"/>
      <c r="J3" s="213"/>
      <c r="K3" s="213"/>
      <c r="L3" s="213"/>
      <c r="M3" s="213"/>
      <c r="N3" s="213"/>
      <c r="O3" s="213"/>
    </row>
    <row r="4" spans="1:15" s="80" customFormat="1" ht="25.5" customHeight="1" x14ac:dyDescent="0.2">
      <c r="A4" s="290" t="s">
        <v>109</v>
      </c>
      <c r="B4" s="291"/>
      <c r="C4" s="291"/>
      <c r="D4" s="291"/>
      <c r="E4" s="291"/>
      <c r="F4" s="292"/>
      <c r="G4" s="213"/>
      <c r="H4" s="213"/>
      <c r="I4" s="213"/>
      <c r="J4" s="213"/>
      <c r="K4" s="213"/>
      <c r="L4" s="213"/>
      <c r="M4" s="213"/>
      <c r="N4" s="213"/>
      <c r="O4" s="213"/>
    </row>
    <row r="5" spans="1:15" s="80" customFormat="1" ht="25.5" customHeight="1" x14ac:dyDescent="0.2">
      <c r="A5" s="277" t="s">
        <v>20</v>
      </c>
      <c r="B5" s="296"/>
      <c r="C5" s="278"/>
      <c r="D5" s="293" t="s">
        <v>106</v>
      </c>
      <c r="E5" s="294"/>
      <c r="F5" s="295"/>
      <c r="G5" s="213"/>
      <c r="H5" s="213"/>
      <c r="I5" s="213"/>
      <c r="J5" s="213"/>
      <c r="K5" s="213"/>
      <c r="L5" s="213"/>
      <c r="M5" s="213"/>
      <c r="N5" s="213"/>
      <c r="O5" s="213"/>
    </row>
    <row r="6" spans="1:15" s="80" customFormat="1" ht="18" x14ac:dyDescent="0.2">
      <c r="A6" s="297" t="s">
        <v>706</v>
      </c>
      <c r="B6" s="298"/>
      <c r="C6" s="299"/>
      <c r="D6" s="282" t="s">
        <v>703</v>
      </c>
      <c r="E6" s="283"/>
      <c r="F6" s="284"/>
      <c r="G6" s="213"/>
      <c r="H6" s="213"/>
      <c r="I6" s="213"/>
      <c r="J6" s="213"/>
      <c r="K6" s="213"/>
      <c r="L6" s="213"/>
      <c r="M6" s="213"/>
      <c r="N6" s="213"/>
      <c r="O6" s="213"/>
    </row>
    <row r="7" spans="1:15" s="80" customFormat="1" ht="18" x14ac:dyDescent="0.2">
      <c r="A7" s="297" t="s">
        <v>21</v>
      </c>
      <c r="B7" s="298"/>
      <c r="C7" s="299"/>
      <c r="D7" s="282" t="s">
        <v>22</v>
      </c>
      <c r="E7" s="283"/>
      <c r="F7" s="284"/>
      <c r="G7" s="213"/>
      <c r="H7" s="213"/>
      <c r="I7" s="213"/>
      <c r="J7" s="213"/>
      <c r="K7" s="213"/>
      <c r="L7" s="213"/>
      <c r="M7" s="213"/>
      <c r="N7" s="213"/>
      <c r="O7" s="213"/>
    </row>
    <row r="8" spans="1:15" s="80" customFormat="1" ht="25.5" customHeight="1" x14ac:dyDescent="0.2">
      <c r="A8" s="303"/>
      <c r="B8" s="304"/>
      <c r="C8" s="305"/>
      <c r="D8" s="300"/>
      <c r="E8" s="301"/>
      <c r="F8" s="302"/>
      <c r="G8" s="213"/>
      <c r="H8" s="226"/>
      <c r="I8" s="226"/>
      <c r="J8" s="226"/>
      <c r="K8" s="226"/>
      <c r="L8" s="226"/>
      <c r="M8" s="226"/>
      <c r="N8" s="226"/>
      <c r="O8" s="226"/>
    </row>
    <row r="9" spans="1:15" s="80" customFormat="1" ht="10.5" customHeight="1" x14ac:dyDescent="0.2">
      <c r="A9" s="213"/>
      <c r="B9" s="213"/>
      <c r="C9" s="216"/>
      <c r="D9" s="213"/>
      <c r="E9" s="216"/>
      <c r="F9" s="216"/>
      <c r="G9" s="213"/>
      <c r="H9" s="213"/>
      <c r="I9" s="213"/>
      <c r="J9" s="213"/>
      <c r="K9" s="213"/>
      <c r="L9" s="213"/>
      <c r="M9" s="213"/>
      <c r="N9" s="213"/>
      <c r="O9" s="213"/>
    </row>
    <row r="10" spans="1:15" ht="63.75" customHeight="1" x14ac:dyDescent="0.2">
      <c r="A10" s="54" t="s">
        <v>98</v>
      </c>
      <c r="B10" s="55" t="s">
        <v>64</v>
      </c>
      <c r="C10" s="243" t="s">
        <v>65</v>
      </c>
      <c r="D10" s="54" t="s">
        <v>100</v>
      </c>
      <c r="E10" s="247" t="s">
        <v>64</v>
      </c>
      <c r="F10" s="243" t="s">
        <v>66</v>
      </c>
      <c r="G10" s="56" t="s">
        <v>58</v>
      </c>
      <c r="H10" s="57" t="s">
        <v>163</v>
      </c>
      <c r="I10" s="56" t="s">
        <v>101</v>
      </c>
      <c r="J10" s="56" t="s">
        <v>161</v>
      </c>
      <c r="K10" s="130" t="s">
        <v>175</v>
      </c>
      <c r="L10" s="57" t="s">
        <v>164</v>
      </c>
      <c r="M10" s="56" t="s">
        <v>102</v>
      </c>
      <c r="N10" s="56" t="s">
        <v>162</v>
      </c>
      <c r="O10" s="130" t="s">
        <v>176</v>
      </c>
    </row>
    <row r="11" spans="1:15" ht="25.5" x14ac:dyDescent="0.2">
      <c r="A11" s="242">
        <v>61</v>
      </c>
      <c r="B11" s="242">
        <v>61</v>
      </c>
      <c r="C11" s="244" t="s">
        <v>863</v>
      </c>
      <c r="D11" s="242"/>
      <c r="E11" s="242"/>
      <c r="F11" s="244"/>
      <c r="G11" s="58"/>
      <c r="H11" s="62"/>
      <c r="I11" s="63"/>
      <c r="J11" s="63"/>
      <c r="K11" s="63"/>
      <c r="L11" s="64"/>
      <c r="M11" s="65"/>
      <c r="N11" s="65"/>
      <c r="O11" s="65"/>
    </row>
    <row r="12" spans="1:15" ht="12.75" x14ac:dyDescent="0.2">
      <c r="A12" s="242">
        <v>155</v>
      </c>
      <c r="B12" s="242">
        <v>155</v>
      </c>
      <c r="C12" s="244">
        <v>1170000982191</v>
      </c>
      <c r="D12" s="242">
        <v>479</v>
      </c>
      <c r="E12" s="242"/>
      <c r="F12" s="244"/>
      <c r="G12" s="58"/>
      <c r="H12" s="62"/>
      <c r="I12" s="63"/>
      <c r="J12" s="63"/>
      <c r="K12" s="63"/>
      <c r="L12" s="64"/>
      <c r="M12" s="65"/>
      <c r="N12" s="65"/>
      <c r="O12" s="65"/>
    </row>
    <row r="13" spans="1:15" ht="12.75" x14ac:dyDescent="0.2">
      <c r="A13" s="242">
        <v>156</v>
      </c>
      <c r="B13" s="242">
        <v>156</v>
      </c>
      <c r="C13" s="244">
        <v>1170001003919</v>
      </c>
      <c r="D13" s="242">
        <v>480</v>
      </c>
      <c r="E13" s="242"/>
      <c r="F13" s="244"/>
      <c r="G13" s="58"/>
      <c r="H13" s="62"/>
      <c r="I13" s="63"/>
      <c r="J13" s="63"/>
      <c r="K13" s="63"/>
      <c r="L13" s="64"/>
      <c r="M13" s="65"/>
      <c r="N13" s="65"/>
      <c r="O13" s="65"/>
    </row>
    <row r="14" spans="1:15" ht="12.75" x14ac:dyDescent="0.2">
      <c r="A14" s="242">
        <v>157</v>
      </c>
      <c r="B14" s="242">
        <v>157</v>
      </c>
      <c r="C14" s="244">
        <v>1170001052172</v>
      </c>
      <c r="D14" s="242">
        <v>481</v>
      </c>
      <c r="E14" s="242"/>
      <c r="F14" s="244"/>
      <c r="G14" s="58"/>
      <c r="H14" s="62"/>
      <c r="I14" s="63"/>
      <c r="J14" s="63"/>
      <c r="K14" s="63"/>
      <c r="L14" s="64"/>
      <c r="M14" s="65"/>
      <c r="N14" s="65"/>
      <c r="O14" s="65"/>
    </row>
    <row r="15" spans="1:15" ht="12.75" x14ac:dyDescent="0.2">
      <c r="A15" s="242">
        <v>159</v>
      </c>
      <c r="B15" s="242">
        <v>159</v>
      </c>
      <c r="C15" s="244">
        <v>1170001154334</v>
      </c>
      <c r="D15" s="242">
        <v>483</v>
      </c>
      <c r="E15" s="242"/>
      <c r="F15" s="244"/>
      <c r="G15" s="58"/>
      <c r="H15" s="62"/>
      <c r="I15" s="63"/>
      <c r="J15" s="63"/>
      <c r="K15" s="63"/>
      <c r="L15" s="64"/>
      <c r="M15" s="65"/>
      <c r="N15" s="65"/>
      <c r="O15" s="65"/>
    </row>
    <row r="16" spans="1:15" ht="12.75" x14ac:dyDescent="0.2">
      <c r="A16" s="242">
        <v>160</v>
      </c>
      <c r="B16" s="242">
        <v>160</v>
      </c>
      <c r="C16" s="244">
        <v>1170001200878</v>
      </c>
      <c r="D16" s="242">
        <v>484</v>
      </c>
      <c r="E16" s="242"/>
      <c r="F16" s="244"/>
      <c r="G16" s="58"/>
      <c r="H16" s="62"/>
      <c r="I16" s="63"/>
      <c r="J16" s="63"/>
      <c r="K16" s="63"/>
      <c r="L16" s="64"/>
      <c r="M16" s="65"/>
      <c r="N16" s="65"/>
      <c r="O16" s="65"/>
    </row>
    <row r="17" spans="1:15" ht="12.75" x14ac:dyDescent="0.2">
      <c r="A17" s="242">
        <v>161</v>
      </c>
      <c r="B17" s="242">
        <v>161</v>
      </c>
      <c r="C17" s="244">
        <v>1170001247398</v>
      </c>
      <c r="D17" s="242">
        <v>485</v>
      </c>
      <c r="E17" s="242"/>
      <c r="F17" s="244"/>
      <c r="G17" s="58"/>
      <c r="H17" s="62"/>
      <c r="I17" s="63"/>
      <c r="J17" s="63"/>
      <c r="K17" s="63"/>
      <c r="L17" s="64"/>
      <c r="M17" s="65"/>
      <c r="N17" s="65"/>
      <c r="O17" s="65"/>
    </row>
    <row r="18" spans="1:15" ht="12.75" x14ac:dyDescent="0.2">
      <c r="A18" s="242">
        <v>253</v>
      </c>
      <c r="B18" s="242">
        <v>253</v>
      </c>
      <c r="C18" s="244">
        <v>1170001236847</v>
      </c>
      <c r="D18" s="242">
        <v>452</v>
      </c>
      <c r="E18" s="242"/>
      <c r="F18" s="244"/>
      <c r="G18" s="58"/>
      <c r="H18" s="62"/>
      <c r="I18" s="63"/>
      <c r="J18" s="63"/>
      <c r="K18" s="63"/>
      <c r="L18" s="64"/>
      <c r="M18" s="65"/>
      <c r="N18" s="65"/>
      <c r="O18" s="65"/>
    </row>
    <row r="19" spans="1:15" ht="25.5" x14ac:dyDescent="0.2">
      <c r="A19" s="242">
        <v>281</v>
      </c>
      <c r="B19" s="242">
        <v>281</v>
      </c>
      <c r="C19" s="244" t="s">
        <v>864</v>
      </c>
      <c r="D19" s="242"/>
      <c r="E19" s="242"/>
      <c r="F19" s="244"/>
      <c r="G19" s="58"/>
      <c r="H19" s="62"/>
      <c r="I19" s="63"/>
      <c r="J19" s="63"/>
      <c r="K19" s="63"/>
      <c r="L19" s="64"/>
      <c r="M19" s="65"/>
      <c r="N19" s="65"/>
      <c r="O19" s="65"/>
    </row>
    <row r="20" spans="1:15" ht="25.5" x14ac:dyDescent="0.2">
      <c r="A20" s="242">
        <v>282</v>
      </c>
      <c r="B20" s="242">
        <v>282</v>
      </c>
      <c r="C20" s="244" t="s">
        <v>865</v>
      </c>
      <c r="D20" s="242"/>
      <c r="E20" s="242"/>
      <c r="F20" s="244"/>
      <c r="G20" s="58"/>
      <c r="H20" s="62"/>
      <c r="I20" s="63"/>
      <c r="J20" s="63"/>
      <c r="K20" s="63"/>
      <c r="L20" s="64"/>
      <c r="M20" s="65"/>
      <c r="N20" s="65"/>
      <c r="O20" s="65"/>
    </row>
    <row r="21" spans="1:15" ht="12.75" x14ac:dyDescent="0.2">
      <c r="A21" s="242">
        <v>292</v>
      </c>
      <c r="B21" s="242">
        <v>292</v>
      </c>
      <c r="C21" s="244">
        <v>1170000480680</v>
      </c>
      <c r="D21" s="242">
        <v>367</v>
      </c>
      <c r="E21" s="242"/>
      <c r="F21" s="244"/>
      <c r="G21" s="58"/>
      <c r="H21" s="62"/>
      <c r="I21" s="63"/>
      <c r="J21" s="63"/>
      <c r="K21" s="63"/>
      <c r="L21" s="64"/>
      <c r="M21" s="65"/>
      <c r="N21" s="65"/>
      <c r="O21" s="65"/>
    </row>
    <row r="22" spans="1:15" ht="12.75" x14ac:dyDescent="0.2">
      <c r="A22" s="242">
        <v>293</v>
      </c>
      <c r="B22" s="242">
        <v>293</v>
      </c>
      <c r="C22" s="244">
        <v>1170000487142</v>
      </c>
      <c r="D22" s="242">
        <v>368</v>
      </c>
      <c r="E22" s="242"/>
      <c r="F22" s="244"/>
      <c r="G22" s="58"/>
      <c r="H22" s="62"/>
      <c r="I22" s="63"/>
      <c r="J22" s="63"/>
      <c r="K22" s="63"/>
      <c r="L22" s="64"/>
      <c r="M22" s="65"/>
      <c r="N22" s="65"/>
      <c r="O22" s="65"/>
    </row>
    <row r="23" spans="1:15" ht="12.75" x14ac:dyDescent="0.2">
      <c r="A23" s="242">
        <v>294</v>
      </c>
      <c r="B23" s="242">
        <v>294</v>
      </c>
      <c r="C23" s="244">
        <v>1170000530950</v>
      </c>
      <c r="D23" s="242">
        <v>369</v>
      </c>
      <c r="E23" s="242"/>
      <c r="F23" s="244"/>
      <c r="G23" s="58"/>
      <c r="H23" s="62"/>
      <c r="I23" s="63"/>
      <c r="J23" s="63"/>
      <c r="K23" s="63"/>
      <c r="L23" s="64"/>
      <c r="M23" s="65"/>
      <c r="N23" s="65"/>
      <c r="O23" s="65"/>
    </row>
    <row r="24" spans="1:15" ht="12.75" x14ac:dyDescent="0.2">
      <c r="A24" s="242">
        <v>296</v>
      </c>
      <c r="B24" s="242">
        <v>296</v>
      </c>
      <c r="C24" s="244">
        <v>1170000549231</v>
      </c>
      <c r="D24" s="242">
        <v>371</v>
      </c>
      <c r="E24" s="242"/>
      <c r="F24" s="244"/>
      <c r="G24" s="58"/>
      <c r="H24" s="62"/>
      <c r="I24" s="63"/>
      <c r="J24" s="63"/>
      <c r="K24" s="63"/>
      <c r="L24" s="64"/>
      <c r="M24" s="65"/>
      <c r="N24" s="65"/>
      <c r="O24" s="65"/>
    </row>
    <row r="25" spans="1:15" ht="12.75" x14ac:dyDescent="0.2">
      <c r="A25" s="242">
        <v>297</v>
      </c>
      <c r="B25" s="242">
        <v>297</v>
      </c>
      <c r="C25" s="244">
        <v>1170000549269</v>
      </c>
      <c r="D25" s="242">
        <v>372</v>
      </c>
      <c r="E25" s="242"/>
      <c r="F25" s="244"/>
      <c r="G25" s="58"/>
      <c r="H25" s="62"/>
      <c r="I25" s="63"/>
      <c r="J25" s="63"/>
      <c r="K25" s="63"/>
      <c r="L25" s="64"/>
      <c r="M25" s="65"/>
      <c r="N25" s="65"/>
      <c r="O25" s="65"/>
    </row>
    <row r="26" spans="1:15" ht="12.75" x14ac:dyDescent="0.2">
      <c r="A26" s="242">
        <v>298</v>
      </c>
      <c r="B26" s="242">
        <v>298</v>
      </c>
      <c r="C26" s="244">
        <v>1170000559851</v>
      </c>
      <c r="D26" s="242">
        <v>373</v>
      </c>
      <c r="E26" s="242"/>
      <c r="F26" s="244"/>
      <c r="G26" s="58"/>
      <c r="H26" s="62"/>
      <c r="I26" s="63"/>
      <c r="J26" s="63"/>
      <c r="K26" s="63"/>
      <c r="L26" s="64"/>
      <c r="M26" s="65"/>
      <c r="N26" s="65"/>
      <c r="O26" s="65"/>
    </row>
    <row r="27" spans="1:15" ht="12.75" x14ac:dyDescent="0.2">
      <c r="A27" s="242">
        <v>299</v>
      </c>
      <c r="B27" s="242">
        <v>299</v>
      </c>
      <c r="C27" s="244">
        <v>1170000569840</v>
      </c>
      <c r="D27" s="242">
        <v>374</v>
      </c>
      <c r="E27" s="242"/>
      <c r="F27" s="244"/>
      <c r="G27" s="58"/>
      <c r="H27" s="62"/>
      <c r="I27" s="63"/>
      <c r="J27" s="63"/>
      <c r="K27" s="63"/>
      <c r="L27" s="64"/>
      <c r="M27" s="65"/>
      <c r="N27" s="65"/>
      <c r="O27" s="65"/>
    </row>
    <row r="28" spans="1:15" ht="12.75" x14ac:dyDescent="0.2">
      <c r="A28" s="242">
        <v>300</v>
      </c>
      <c r="B28" s="242">
        <v>300</v>
      </c>
      <c r="C28" s="244">
        <v>1170000579245</v>
      </c>
      <c r="D28" s="242"/>
      <c r="E28" s="242"/>
      <c r="F28" s="244"/>
      <c r="G28" s="58"/>
      <c r="H28" s="62"/>
      <c r="I28" s="63"/>
      <c r="J28" s="63"/>
      <c r="K28" s="63"/>
      <c r="L28" s="64"/>
      <c r="M28" s="65"/>
      <c r="N28" s="65"/>
      <c r="O28" s="65"/>
    </row>
    <row r="29" spans="1:15" ht="12.75" x14ac:dyDescent="0.2">
      <c r="A29" s="242">
        <v>302</v>
      </c>
      <c r="B29" s="242">
        <v>302</v>
      </c>
      <c r="C29" s="244">
        <v>1170000579919</v>
      </c>
      <c r="D29" s="242">
        <v>377</v>
      </c>
      <c r="E29" s="242"/>
      <c r="F29" s="244"/>
      <c r="G29" s="58"/>
      <c r="H29" s="62"/>
      <c r="I29" s="63"/>
      <c r="J29" s="63"/>
      <c r="K29" s="63"/>
      <c r="L29" s="64"/>
      <c r="M29" s="65"/>
      <c r="N29" s="65"/>
      <c r="O29" s="65"/>
    </row>
    <row r="30" spans="1:15" ht="12.75" x14ac:dyDescent="0.2">
      <c r="A30" s="242">
        <v>303</v>
      </c>
      <c r="B30" s="242">
        <v>303</v>
      </c>
      <c r="C30" s="244">
        <v>1170000582692</v>
      </c>
      <c r="D30" s="242">
        <v>378</v>
      </c>
      <c r="E30" s="242"/>
      <c r="F30" s="244"/>
      <c r="G30" s="58"/>
      <c r="H30" s="62"/>
      <c r="I30" s="63"/>
      <c r="J30" s="63"/>
      <c r="K30" s="63"/>
      <c r="L30" s="64"/>
      <c r="M30" s="65"/>
      <c r="N30" s="65"/>
      <c r="O30" s="65"/>
    </row>
    <row r="31" spans="1:15" ht="12.75" x14ac:dyDescent="0.2">
      <c r="A31" s="242">
        <v>304</v>
      </c>
      <c r="B31" s="242">
        <v>304</v>
      </c>
      <c r="C31" s="244">
        <v>1170000586492</v>
      </c>
      <c r="D31" s="242">
        <v>379</v>
      </c>
      <c r="E31" s="242"/>
      <c r="F31" s="244"/>
      <c r="G31" s="58"/>
      <c r="H31" s="62"/>
      <c r="I31" s="63"/>
      <c r="J31" s="63"/>
      <c r="K31" s="63"/>
      <c r="L31" s="64"/>
      <c r="M31" s="65"/>
      <c r="N31" s="65"/>
      <c r="O31" s="65"/>
    </row>
    <row r="32" spans="1:15" ht="12.75" x14ac:dyDescent="0.2">
      <c r="A32" s="242">
        <v>305</v>
      </c>
      <c r="B32" s="242">
        <v>305</v>
      </c>
      <c r="C32" s="244">
        <v>1170000586605</v>
      </c>
      <c r="D32" s="242">
        <v>380</v>
      </c>
      <c r="E32" s="242"/>
      <c r="F32" s="244"/>
      <c r="G32" s="58"/>
      <c r="H32" s="62"/>
      <c r="I32" s="63"/>
      <c r="J32" s="63"/>
      <c r="K32" s="63"/>
      <c r="L32" s="64"/>
      <c r="M32" s="65"/>
      <c r="N32" s="65"/>
      <c r="O32" s="65"/>
    </row>
    <row r="33" spans="1:15" ht="12.75" x14ac:dyDescent="0.2">
      <c r="A33" s="242">
        <v>306</v>
      </c>
      <c r="B33" s="242">
        <v>306</v>
      </c>
      <c r="C33" s="244">
        <v>1170000587273</v>
      </c>
      <c r="D33" s="242">
        <v>381</v>
      </c>
      <c r="E33" s="242"/>
      <c r="F33" s="244"/>
      <c r="G33" s="58"/>
      <c r="H33" s="62"/>
      <c r="I33" s="63"/>
      <c r="J33" s="63"/>
      <c r="K33" s="63"/>
      <c r="L33" s="64"/>
      <c r="M33" s="65"/>
      <c r="N33" s="65"/>
      <c r="O33" s="65"/>
    </row>
    <row r="34" spans="1:15" ht="12.75" x14ac:dyDescent="0.2">
      <c r="A34" s="242">
        <v>307</v>
      </c>
      <c r="B34" s="242">
        <v>307</v>
      </c>
      <c r="C34" s="244">
        <v>1170000594261</v>
      </c>
      <c r="D34" s="242">
        <v>382</v>
      </c>
      <c r="E34" s="242"/>
      <c r="F34" s="244"/>
      <c r="G34" s="58"/>
      <c r="H34" s="62"/>
      <c r="I34" s="63"/>
      <c r="J34" s="63"/>
      <c r="K34" s="63"/>
      <c r="L34" s="64"/>
      <c r="M34" s="65"/>
      <c r="N34" s="65"/>
      <c r="O34" s="65"/>
    </row>
    <row r="35" spans="1:15" ht="12.75" x14ac:dyDescent="0.2">
      <c r="A35" s="242">
        <v>308</v>
      </c>
      <c r="B35" s="242">
        <v>308</v>
      </c>
      <c r="C35" s="244">
        <v>1170000594164</v>
      </c>
      <c r="D35" s="242">
        <v>383</v>
      </c>
      <c r="E35" s="242"/>
      <c r="F35" s="244"/>
      <c r="G35" s="58"/>
      <c r="H35" s="62"/>
      <c r="I35" s="63"/>
      <c r="J35" s="63"/>
      <c r="K35" s="63"/>
      <c r="L35" s="64"/>
      <c r="M35" s="65"/>
      <c r="N35" s="65"/>
      <c r="O35" s="65"/>
    </row>
    <row r="36" spans="1:15" ht="12.75" x14ac:dyDescent="0.2">
      <c r="A36" s="242">
        <v>309</v>
      </c>
      <c r="B36" s="242">
        <v>309</v>
      </c>
      <c r="C36" s="244">
        <v>1170000592228</v>
      </c>
      <c r="D36" s="242">
        <v>384</v>
      </c>
      <c r="E36" s="242"/>
      <c r="F36" s="244"/>
      <c r="G36" s="58"/>
      <c r="H36" s="62"/>
      <c r="I36" s="63"/>
      <c r="J36" s="63"/>
      <c r="K36" s="63"/>
      <c r="L36" s="64"/>
      <c r="M36" s="65"/>
      <c r="N36" s="65"/>
      <c r="O36" s="65"/>
    </row>
    <row r="37" spans="1:15" ht="12.75" x14ac:dyDescent="0.2">
      <c r="A37" s="242">
        <v>310</v>
      </c>
      <c r="B37" s="242">
        <v>310</v>
      </c>
      <c r="C37" s="244">
        <v>1170000598034</v>
      </c>
      <c r="D37" s="242">
        <v>385</v>
      </c>
      <c r="E37" s="242"/>
      <c r="F37" s="244"/>
      <c r="G37" s="58"/>
      <c r="H37" s="62"/>
      <c r="I37" s="63"/>
      <c r="J37" s="63"/>
      <c r="K37" s="63"/>
      <c r="L37" s="64"/>
      <c r="M37" s="65"/>
      <c r="N37" s="65"/>
      <c r="O37" s="65"/>
    </row>
    <row r="38" spans="1:15" ht="12.75" x14ac:dyDescent="0.2">
      <c r="A38" s="242">
        <v>311</v>
      </c>
      <c r="B38" s="242">
        <v>311</v>
      </c>
      <c r="C38" s="244">
        <v>1170000598196</v>
      </c>
      <c r="D38" s="242">
        <v>386</v>
      </c>
      <c r="E38" s="242"/>
      <c r="F38" s="244"/>
      <c r="G38" s="58"/>
      <c r="H38" s="62"/>
      <c r="I38" s="63"/>
      <c r="J38" s="63"/>
      <c r="K38" s="63"/>
      <c r="L38" s="64"/>
      <c r="M38" s="65"/>
      <c r="N38" s="65"/>
      <c r="O38" s="65"/>
    </row>
    <row r="39" spans="1:15" ht="12.75" x14ac:dyDescent="0.2">
      <c r="A39" s="242">
        <v>312</v>
      </c>
      <c r="B39" s="242">
        <v>312</v>
      </c>
      <c r="C39" s="244">
        <v>1170000601982</v>
      </c>
      <c r="D39" s="242">
        <v>387</v>
      </c>
      <c r="E39" s="242"/>
      <c r="F39" s="244"/>
      <c r="G39" s="58"/>
      <c r="H39" s="62"/>
      <c r="I39" s="63"/>
      <c r="J39" s="63"/>
      <c r="K39" s="63"/>
      <c r="L39" s="64"/>
      <c r="M39" s="65"/>
      <c r="N39" s="65"/>
      <c r="O39" s="65"/>
    </row>
    <row r="40" spans="1:15" ht="12.75" x14ac:dyDescent="0.2">
      <c r="A40" s="242">
        <v>313</v>
      </c>
      <c r="B40" s="242">
        <v>313</v>
      </c>
      <c r="C40" s="244">
        <v>1170000604023</v>
      </c>
      <c r="D40" s="242">
        <v>388</v>
      </c>
      <c r="E40" s="242"/>
      <c r="F40" s="244"/>
      <c r="G40" s="58"/>
      <c r="H40" s="62"/>
      <c r="I40" s="63"/>
      <c r="J40" s="63"/>
      <c r="K40" s="63"/>
      <c r="L40" s="64"/>
      <c r="M40" s="65"/>
      <c r="N40" s="65"/>
      <c r="O40" s="65"/>
    </row>
    <row r="41" spans="1:15" ht="12.75" x14ac:dyDescent="0.2">
      <c r="A41" s="242">
        <v>314</v>
      </c>
      <c r="B41" s="242">
        <v>314</v>
      </c>
      <c r="C41" s="244">
        <v>1170000605221</v>
      </c>
      <c r="D41" s="242">
        <v>389</v>
      </c>
      <c r="E41" s="242"/>
      <c r="F41" s="244"/>
      <c r="G41" s="58"/>
      <c r="H41" s="62"/>
      <c r="I41" s="63"/>
      <c r="J41" s="63"/>
      <c r="K41" s="63"/>
      <c r="L41" s="64"/>
      <c r="M41" s="65"/>
      <c r="N41" s="65"/>
      <c r="O41" s="65"/>
    </row>
    <row r="42" spans="1:15" ht="12.75" x14ac:dyDescent="0.2">
      <c r="A42" s="242">
        <v>315</v>
      </c>
      <c r="B42" s="242">
        <v>315</v>
      </c>
      <c r="C42" s="244">
        <v>1170000614990</v>
      </c>
      <c r="D42" s="242">
        <v>390</v>
      </c>
      <c r="E42" s="242"/>
      <c r="F42" s="244"/>
      <c r="G42" s="58"/>
      <c r="H42" s="62"/>
      <c r="I42" s="63"/>
      <c r="J42" s="63"/>
      <c r="K42" s="63"/>
      <c r="L42" s="64"/>
      <c r="M42" s="65"/>
      <c r="N42" s="65"/>
      <c r="O42" s="65"/>
    </row>
    <row r="43" spans="1:15" ht="12.75" x14ac:dyDescent="0.2">
      <c r="A43" s="242">
        <v>316</v>
      </c>
      <c r="B43" s="242">
        <v>316</v>
      </c>
      <c r="C43" s="244">
        <v>1170000614972</v>
      </c>
      <c r="D43" s="242">
        <v>391</v>
      </c>
      <c r="E43" s="242"/>
      <c r="F43" s="244"/>
      <c r="G43" s="58"/>
      <c r="H43" s="62"/>
      <c r="I43" s="63"/>
      <c r="J43" s="63"/>
      <c r="K43" s="63"/>
      <c r="L43" s="64"/>
      <c r="M43" s="65"/>
      <c r="N43" s="65"/>
      <c r="O43" s="65"/>
    </row>
    <row r="44" spans="1:15" ht="12.75" x14ac:dyDescent="0.2">
      <c r="A44" s="242">
        <v>317</v>
      </c>
      <c r="B44" s="242">
        <v>317</v>
      </c>
      <c r="C44" s="244">
        <v>1170000619916</v>
      </c>
      <c r="D44" s="242">
        <v>392</v>
      </c>
      <c r="E44" s="242"/>
      <c r="F44" s="244"/>
      <c r="G44" s="58"/>
      <c r="H44" s="62"/>
      <c r="I44" s="63"/>
      <c r="J44" s="63"/>
      <c r="K44" s="63"/>
      <c r="L44" s="64"/>
      <c r="M44" s="65"/>
      <c r="N44" s="65"/>
      <c r="O44" s="65"/>
    </row>
    <row r="45" spans="1:15" ht="12.75" x14ac:dyDescent="0.2">
      <c r="A45" s="242">
        <v>318</v>
      </c>
      <c r="B45" s="242">
        <v>318</v>
      </c>
      <c r="C45" s="244">
        <v>1170000627448</v>
      </c>
      <c r="D45" s="242">
        <v>393</v>
      </c>
      <c r="E45" s="242"/>
      <c r="F45" s="244"/>
      <c r="G45" s="58"/>
      <c r="H45" s="62"/>
      <c r="I45" s="63"/>
      <c r="J45" s="63"/>
      <c r="K45" s="63"/>
      <c r="L45" s="64"/>
      <c r="M45" s="65"/>
      <c r="N45" s="65"/>
      <c r="O45" s="65"/>
    </row>
    <row r="46" spans="1:15" ht="12.75" x14ac:dyDescent="0.2">
      <c r="A46" s="242">
        <v>319</v>
      </c>
      <c r="B46" s="242">
        <v>319</v>
      </c>
      <c r="C46" s="244">
        <v>1170000626816</v>
      </c>
      <c r="D46" s="242">
        <v>394</v>
      </c>
      <c r="E46" s="242"/>
      <c r="F46" s="244"/>
      <c r="G46" s="58"/>
      <c r="H46" s="62"/>
      <c r="I46" s="63"/>
      <c r="J46" s="63"/>
      <c r="K46" s="63"/>
      <c r="L46" s="64"/>
      <c r="M46" s="65"/>
      <c r="N46" s="65"/>
      <c r="O46" s="65"/>
    </row>
    <row r="47" spans="1:15" ht="12.75" x14ac:dyDescent="0.2">
      <c r="A47" s="242">
        <v>320</v>
      </c>
      <c r="B47" s="242">
        <v>320</v>
      </c>
      <c r="C47" s="244">
        <v>1170000625681</v>
      </c>
      <c r="D47" s="242">
        <v>395</v>
      </c>
      <c r="E47" s="242"/>
      <c r="F47" s="244"/>
      <c r="G47" s="58"/>
      <c r="H47" s="62"/>
      <c r="I47" s="63"/>
      <c r="J47" s="63"/>
      <c r="K47" s="63"/>
      <c r="L47" s="64"/>
      <c r="M47" s="65"/>
      <c r="N47" s="65"/>
      <c r="O47" s="65"/>
    </row>
    <row r="48" spans="1:15" ht="12.75" x14ac:dyDescent="0.2">
      <c r="A48" s="242">
        <v>321</v>
      </c>
      <c r="B48" s="242">
        <v>321</v>
      </c>
      <c r="C48" s="244">
        <v>1170000630413</v>
      </c>
      <c r="D48" s="242">
        <v>396</v>
      </c>
      <c r="E48" s="242"/>
      <c r="F48" s="244"/>
      <c r="G48" s="58"/>
      <c r="H48" s="62"/>
      <c r="I48" s="63"/>
      <c r="J48" s="63"/>
      <c r="K48" s="63"/>
      <c r="L48" s="64"/>
      <c r="M48" s="65"/>
      <c r="N48" s="65"/>
      <c r="O48" s="65"/>
    </row>
    <row r="49" spans="1:15" ht="12.75" x14ac:dyDescent="0.2">
      <c r="A49" s="242">
        <v>322</v>
      </c>
      <c r="B49" s="242">
        <v>322</v>
      </c>
      <c r="C49" s="244">
        <v>1170000629640</v>
      </c>
      <c r="D49" s="242">
        <v>397</v>
      </c>
      <c r="E49" s="242"/>
      <c r="F49" s="244"/>
      <c r="G49" s="58"/>
      <c r="H49" s="62"/>
      <c r="I49" s="63"/>
      <c r="J49" s="63"/>
      <c r="K49" s="63"/>
      <c r="L49" s="64"/>
      <c r="M49" s="65"/>
      <c r="N49" s="65"/>
      <c r="O49" s="65"/>
    </row>
    <row r="50" spans="1:15" ht="12.75" x14ac:dyDescent="0.2">
      <c r="A50" s="242">
        <v>323</v>
      </c>
      <c r="B50" s="242">
        <v>323</v>
      </c>
      <c r="C50" s="244">
        <v>1170000632606</v>
      </c>
      <c r="D50" s="242">
        <v>398</v>
      </c>
      <c r="E50" s="242"/>
      <c r="F50" s="244"/>
      <c r="G50" s="58"/>
      <c r="H50" s="62"/>
      <c r="I50" s="63"/>
      <c r="J50" s="63"/>
      <c r="K50" s="63"/>
      <c r="L50" s="64"/>
      <c r="M50" s="65"/>
      <c r="N50" s="65"/>
      <c r="O50" s="65"/>
    </row>
    <row r="51" spans="1:15" ht="12.75" x14ac:dyDescent="0.2">
      <c r="A51" s="242">
        <v>324</v>
      </c>
      <c r="B51" s="242">
        <v>324</v>
      </c>
      <c r="C51" s="244">
        <v>1170000631426</v>
      </c>
      <c r="D51" s="242">
        <v>399</v>
      </c>
      <c r="E51" s="242"/>
      <c r="F51" s="244"/>
      <c r="G51" s="58"/>
      <c r="H51" s="62"/>
      <c r="I51" s="63"/>
      <c r="J51" s="63"/>
      <c r="K51" s="63"/>
      <c r="L51" s="64"/>
      <c r="M51" s="65"/>
      <c r="N51" s="65"/>
      <c r="O51" s="65"/>
    </row>
    <row r="52" spans="1:15" ht="12.75" x14ac:dyDescent="0.2">
      <c r="A52" s="242">
        <v>325</v>
      </c>
      <c r="B52" s="242">
        <v>325</v>
      </c>
      <c r="C52" s="244">
        <v>1170000636503</v>
      </c>
      <c r="D52" s="242">
        <v>400</v>
      </c>
      <c r="E52" s="242"/>
      <c r="F52" s="244"/>
      <c r="G52" s="58"/>
      <c r="H52" s="62"/>
      <c r="I52" s="63"/>
      <c r="J52" s="63"/>
      <c r="K52" s="63"/>
      <c r="L52" s="64"/>
      <c r="M52" s="65"/>
      <c r="N52" s="65"/>
      <c r="O52" s="65"/>
    </row>
    <row r="53" spans="1:15" ht="12.75" x14ac:dyDescent="0.2">
      <c r="A53" s="242">
        <v>326</v>
      </c>
      <c r="B53" s="242">
        <v>326</v>
      </c>
      <c r="C53" s="244">
        <v>1170000652009</v>
      </c>
      <c r="D53" s="242">
        <v>401</v>
      </c>
      <c r="E53" s="242"/>
      <c r="F53" s="244"/>
      <c r="G53" s="58"/>
      <c r="H53" s="62"/>
      <c r="I53" s="63"/>
      <c r="J53" s="63"/>
      <c r="K53" s="63"/>
      <c r="L53" s="64"/>
      <c r="M53" s="65"/>
      <c r="N53" s="65"/>
      <c r="O53" s="65"/>
    </row>
    <row r="54" spans="1:15" ht="12.75" x14ac:dyDescent="0.2">
      <c r="A54" s="242">
        <v>328</v>
      </c>
      <c r="B54" s="242">
        <v>328</v>
      </c>
      <c r="C54" s="244">
        <v>1170000641470</v>
      </c>
      <c r="D54" s="242">
        <v>403</v>
      </c>
      <c r="E54" s="242"/>
      <c r="F54" s="244"/>
      <c r="G54" s="58"/>
      <c r="H54" s="62"/>
      <c r="I54" s="63"/>
      <c r="J54" s="63"/>
      <c r="K54" s="63"/>
      <c r="L54" s="64"/>
      <c r="M54" s="65"/>
      <c r="N54" s="65"/>
      <c r="O54" s="65"/>
    </row>
    <row r="55" spans="1:15" ht="12.75" x14ac:dyDescent="0.2">
      <c r="A55" s="242">
        <v>329</v>
      </c>
      <c r="B55" s="242">
        <v>329</v>
      </c>
      <c r="C55" s="244">
        <v>1170000954316</v>
      </c>
      <c r="D55" s="242"/>
      <c r="E55" s="242"/>
      <c r="F55" s="244"/>
      <c r="G55" s="58"/>
      <c r="H55" s="62"/>
      <c r="I55" s="63"/>
      <c r="J55" s="63"/>
      <c r="K55" s="63"/>
      <c r="L55" s="64"/>
      <c r="M55" s="65"/>
      <c r="N55" s="65"/>
      <c r="O55" s="65"/>
    </row>
    <row r="56" spans="1:15" ht="12.75" x14ac:dyDescent="0.2">
      <c r="A56" s="242"/>
      <c r="B56" s="242"/>
      <c r="C56" s="244" t="s">
        <v>883</v>
      </c>
      <c r="D56" s="242">
        <v>370</v>
      </c>
      <c r="E56" s="242"/>
      <c r="F56" s="244"/>
      <c r="G56" s="58"/>
      <c r="H56" s="62"/>
      <c r="I56" s="63"/>
      <c r="J56" s="63"/>
      <c r="K56" s="63"/>
      <c r="L56" s="64"/>
      <c r="M56" s="65"/>
      <c r="N56" s="65"/>
      <c r="O56" s="65"/>
    </row>
    <row r="57" spans="1:15" ht="12.75" x14ac:dyDescent="0.2">
      <c r="A57" s="242"/>
      <c r="B57" s="242"/>
      <c r="C57" s="244" t="s">
        <v>883</v>
      </c>
      <c r="D57" s="242">
        <v>404</v>
      </c>
      <c r="E57" s="242"/>
      <c r="F57" s="244"/>
      <c r="G57" s="58"/>
      <c r="H57" s="62"/>
      <c r="I57" s="63"/>
      <c r="J57" s="63"/>
      <c r="K57" s="63"/>
      <c r="L57" s="64"/>
      <c r="M57" s="65"/>
      <c r="N57" s="65"/>
      <c r="O57" s="65"/>
    </row>
    <row r="58" spans="1:15" ht="12.75" x14ac:dyDescent="0.2">
      <c r="A58" s="242">
        <v>330</v>
      </c>
      <c r="B58" s="242">
        <v>330</v>
      </c>
      <c r="C58" s="244">
        <v>1170000671093</v>
      </c>
      <c r="D58" s="242">
        <v>405</v>
      </c>
      <c r="E58" s="242"/>
      <c r="F58" s="244"/>
      <c r="G58" s="58"/>
      <c r="H58" s="62"/>
      <c r="I58" s="63"/>
      <c r="J58" s="63"/>
      <c r="K58" s="63"/>
      <c r="L58" s="64"/>
      <c r="M58" s="65"/>
      <c r="N58" s="65"/>
      <c r="O58" s="65"/>
    </row>
    <row r="59" spans="1:15" ht="12.75" x14ac:dyDescent="0.2">
      <c r="A59" s="242">
        <v>331</v>
      </c>
      <c r="B59" s="242">
        <v>331</v>
      </c>
      <c r="C59" s="244">
        <v>1170000671118</v>
      </c>
      <c r="D59" s="242">
        <v>406</v>
      </c>
      <c r="E59" s="242"/>
      <c r="F59" s="244"/>
      <c r="G59" s="58"/>
      <c r="H59" s="62"/>
      <c r="I59" s="63"/>
      <c r="J59" s="63"/>
      <c r="K59" s="63"/>
      <c r="L59" s="64"/>
      <c r="M59" s="65"/>
      <c r="N59" s="65"/>
      <c r="O59" s="65"/>
    </row>
    <row r="60" spans="1:15" ht="12.75" x14ac:dyDescent="0.2">
      <c r="A60" s="242">
        <v>334</v>
      </c>
      <c r="B60" s="242">
        <v>334</v>
      </c>
      <c r="C60" s="244">
        <v>1170000677271</v>
      </c>
      <c r="D60" s="242">
        <v>409</v>
      </c>
      <c r="E60" s="242"/>
      <c r="F60" s="244"/>
      <c r="G60" s="58"/>
      <c r="H60" s="62"/>
      <c r="I60" s="63"/>
      <c r="J60" s="63"/>
      <c r="K60" s="63"/>
      <c r="L60" s="64"/>
      <c r="M60" s="65"/>
      <c r="N60" s="65"/>
      <c r="O60" s="65"/>
    </row>
    <row r="61" spans="1:15" ht="12.75" x14ac:dyDescent="0.2">
      <c r="A61" s="242">
        <v>335</v>
      </c>
      <c r="B61" s="242">
        <v>335</v>
      </c>
      <c r="C61" s="244">
        <v>1170000677290</v>
      </c>
      <c r="D61" s="242">
        <v>410</v>
      </c>
      <c r="E61" s="242"/>
      <c r="F61" s="244"/>
      <c r="G61" s="58"/>
      <c r="H61" s="62"/>
      <c r="I61" s="63"/>
      <c r="J61" s="63"/>
      <c r="K61" s="63"/>
      <c r="L61" s="64"/>
      <c r="M61" s="65"/>
      <c r="N61" s="65"/>
      <c r="O61" s="65"/>
    </row>
    <row r="62" spans="1:15" ht="12.75" x14ac:dyDescent="0.2">
      <c r="A62" s="242">
        <v>337</v>
      </c>
      <c r="B62" s="242">
        <v>337</v>
      </c>
      <c r="C62" s="244">
        <v>1170000722748</v>
      </c>
      <c r="D62" s="242">
        <v>412</v>
      </c>
      <c r="E62" s="242"/>
      <c r="F62" s="244"/>
      <c r="G62" s="58"/>
      <c r="H62" s="62"/>
      <c r="I62" s="63"/>
      <c r="J62" s="63"/>
      <c r="K62" s="63"/>
      <c r="L62" s="64"/>
      <c r="M62" s="65"/>
      <c r="N62" s="65"/>
      <c r="O62" s="65"/>
    </row>
    <row r="63" spans="1:15" ht="12.75" x14ac:dyDescent="0.2">
      <c r="A63" s="242">
        <v>338</v>
      </c>
      <c r="B63" s="242">
        <v>338</v>
      </c>
      <c r="C63" s="244">
        <v>1170000723991</v>
      </c>
      <c r="D63" s="242">
        <v>413</v>
      </c>
      <c r="E63" s="242"/>
      <c r="F63" s="244"/>
      <c r="G63" s="58"/>
      <c r="H63" s="62"/>
      <c r="I63" s="63"/>
      <c r="J63" s="63"/>
      <c r="K63" s="63"/>
      <c r="L63" s="64"/>
      <c r="M63" s="65"/>
      <c r="N63" s="65"/>
      <c r="O63" s="65"/>
    </row>
    <row r="64" spans="1:15" ht="12.75" x14ac:dyDescent="0.2">
      <c r="A64" s="242">
        <v>340</v>
      </c>
      <c r="B64" s="242">
        <v>340</v>
      </c>
      <c r="C64" s="244">
        <v>1170000727221</v>
      </c>
      <c r="D64" s="242">
        <v>415</v>
      </c>
      <c r="E64" s="242"/>
      <c r="F64" s="244"/>
      <c r="G64" s="58"/>
      <c r="H64" s="62"/>
      <c r="I64" s="63"/>
      <c r="J64" s="63"/>
      <c r="K64" s="63"/>
      <c r="L64" s="64"/>
      <c r="M64" s="65"/>
      <c r="N64" s="65"/>
      <c r="O64" s="65"/>
    </row>
    <row r="65" spans="1:15" ht="12.75" x14ac:dyDescent="0.2">
      <c r="A65" s="242">
        <v>341</v>
      </c>
      <c r="B65" s="242">
        <v>341</v>
      </c>
      <c r="C65" s="244">
        <v>1170000733935</v>
      </c>
      <c r="D65" s="242">
        <v>435</v>
      </c>
      <c r="E65" s="242"/>
      <c r="F65" s="244"/>
      <c r="G65" s="58"/>
      <c r="H65" s="62"/>
      <c r="I65" s="63"/>
      <c r="J65" s="63"/>
      <c r="K65" s="63"/>
      <c r="L65" s="64"/>
      <c r="M65" s="65"/>
      <c r="N65" s="65"/>
      <c r="O65" s="65"/>
    </row>
    <row r="66" spans="1:15" ht="12.75" x14ac:dyDescent="0.2">
      <c r="A66" s="242">
        <v>343</v>
      </c>
      <c r="B66" s="242">
        <v>343</v>
      </c>
      <c r="C66" s="244">
        <v>1170000751465</v>
      </c>
      <c r="D66" s="242">
        <v>418</v>
      </c>
      <c r="E66" s="242"/>
      <c r="F66" s="244"/>
      <c r="G66" s="58"/>
      <c r="H66" s="62"/>
      <c r="I66" s="63"/>
      <c r="J66" s="63"/>
      <c r="K66" s="63"/>
      <c r="L66" s="64"/>
      <c r="M66" s="65"/>
      <c r="N66" s="65"/>
      <c r="O66" s="65"/>
    </row>
    <row r="67" spans="1:15" ht="12.75" x14ac:dyDescent="0.2">
      <c r="A67" s="242">
        <v>344</v>
      </c>
      <c r="B67" s="242">
        <v>344</v>
      </c>
      <c r="C67" s="244">
        <v>1170000759678</v>
      </c>
      <c r="D67" s="242">
        <v>419</v>
      </c>
      <c r="E67" s="242"/>
      <c r="F67" s="244"/>
      <c r="G67" s="58"/>
      <c r="H67" s="62"/>
      <c r="I67" s="63"/>
      <c r="J67" s="63"/>
      <c r="K67" s="63"/>
      <c r="L67" s="64"/>
      <c r="M67" s="65"/>
      <c r="N67" s="65"/>
      <c r="O67" s="65"/>
    </row>
    <row r="68" spans="1:15" ht="12.75" x14ac:dyDescent="0.2">
      <c r="A68" s="242">
        <v>345</v>
      </c>
      <c r="B68" s="242">
        <v>345</v>
      </c>
      <c r="C68" s="244">
        <v>1170000761640</v>
      </c>
      <c r="D68" s="242">
        <v>420</v>
      </c>
      <c r="E68" s="242"/>
      <c r="F68" s="244"/>
      <c r="G68" s="58"/>
      <c r="H68" s="62"/>
      <c r="I68" s="63"/>
      <c r="J68" s="63"/>
      <c r="K68" s="63"/>
      <c r="L68" s="64"/>
      <c r="M68" s="65"/>
      <c r="N68" s="65"/>
      <c r="O68" s="65"/>
    </row>
    <row r="69" spans="1:15" ht="12.75" x14ac:dyDescent="0.2">
      <c r="A69" s="242">
        <v>346</v>
      </c>
      <c r="B69" s="242">
        <v>346</v>
      </c>
      <c r="C69" s="244">
        <v>1170000768557</v>
      </c>
      <c r="D69" s="242">
        <v>421</v>
      </c>
      <c r="E69" s="242"/>
      <c r="F69" s="244"/>
      <c r="G69" s="58"/>
      <c r="H69" s="62"/>
      <c r="I69" s="63"/>
      <c r="J69" s="63"/>
      <c r="K69" s="63"/>
      <c r="L69" s="64"/>
      <c r="M69" s="65"/>
      <c r="N69" s="65"/>
      <c r="O69" s="65"/>
    </row>
    <row r="70" spans="1:15" ht="12.75" x14ac:dyDescent="0.2">
      <c r="A70" s="242">
        <v>347</v>
      </c>
      <c r="B70" s="242">
        <v>347</v>
      </c>
      <c r="C70" s="244">
        <v>1170000772456</v>
      </c>
      <c r="D70" s="242">
        <v>422</v>
      </c>
      <c r="E70" s="242"/>
      <c r="F70" s="244"/>
      <c r="G70" s="58"/>
      <c r="H70" s="62"/>
      <c r="I70" s="63"/>
      <c r="J70" s="63"/>
      <c r="K70" s="63"/>
      <c r="L70" s="64"/>
      <c r="M70" s="65"/>
      <c r="N70" s="65"/>
      <c r="O70" s="65"/>
    </row>
    <row r="71" spans="1:15" ht="12.75" x14ac:dyDescent="0.2">
      <c r="A71" s="242">
        <v>348</v>
      </c>
      <c r="B71" s="242">
        <v>348</v>
      </c>
      <c r="C71" s="244">
        <v>1170000775712</v>
      </c>
      <c r="D71" s="242">
        <v>423</v>
      </c>
      <c r="E71" s="242"/>
      <c r="F71" s="244"/>
      <c r="G71" s="58"/>
      <c r="H71" s="62"/>
      <c r="I71" s="63"/>
      <c r="J71" s="63"/>
      <c r="K71" s="63"/>
      <c r="L71" s="64"/>
      <c r="M71" s="65"/>
      <c r="N71" s="65"/>
      <c r="O71" s="65"/>
    </row>
    <row r="72" spans="1:15" ht="12.75" x14ac:dyDescent="0.2">
      <c r="A72" s="242">
        <v>349</v>
      </c>
      <c r="B72" s="242">
        <v>349</v>
      </c>
      <c r="C72" s="244">
        <v>1170000775340</v>
      </c>
      <c r="D72" s="242">
        <v>424</v>
      </c>
      <c r="E72" s="242"/>
      <c r="F72" s="244"/>
      <c r="G72" s="58"/>
      <c r="H72" s="62"/>
      <c r="I72" s="63"/>
      <c r="J72" s="63"/>
      <c r="K72" s="63"/>
      <c r="L72" s="64"/>
      <c r="M72" s="65"/>
      <c r="N72" s="65"/>
      <c r="O72" s="65"/>
    </row>
    <row r="73" spans="1:15" ht="12.75" x14ac:dyDescent="0.2">
      <c r="A73" s="242">
        <v>351</v>
      </c>
      <c r="B73" s="242">
        <v>351</v>
      </c>
      <c r="C73" s="244">
        <v>1170000783305</v>
      </c>
      <c r="D73" s="242">
        <v>426</v>
      </c>
      <c r="E73" s="242"/>
      <c r="F73" s="244"/>
      <c r="G73" s="58"/>
      <c r="H73" s="62"/>
      <c r="I73" s="63"/>
      <c r="J73" s="63"/>
      <c r="K73" s="63"/>
      <c r="L73" s="64"/>
      <c r="M73" s="65"/>
      <c r="N73" s="65"/>
      <c r="O73" s="65"/>
    </row>
    <row r="74" spans="1:15" ht="12.75" x14ac:dyDescent="0.2">
      <c r="A74" s="242">
        <v>353</v>
      </c>
      <c r="B74" s="242">
        <v>353</v>
      </c>
      <c r="C74" s="244">
        <v>1170000790241</v>
      </c>
      <c r="D74" s="242">
        <v>428</v>
      </c>
      <c r="E74" s="242"/>
      <c r="F74" s="244"/>
      <c r="G74" s="58"/>
      <c r="H74" s="62"/>
      <c r="I74" s="63"/>
      <c r="J74" s="63"/>
      <c r="K74" s="63"/>
      <c r="L74" s="64"/>
      <c r="M74" s="65"/>
      <c r="N74" s="65"/>
      <c r="O74" s="65"/>
    </row>
    <row r="75" spans="1:15" ht="12.75" x14ac:dyDescent="0.2">
      <c r="A75" s="242">
        <v>354</v>
      </c>
      <c r="B75" s="242">
        <v>354</v>
      </c>
      <c r="C75" s="244">
        <v>1170000807142</v>
      </c>
      <c r="D75" s="242">
        <v>429</v>
      </c>
      <c r="E75" s="242"/>
      <c r="F75" s="244"/>
      <c r="G75" s="58"/>
      <c r="H75" s="62"/>
      <c r="I75" s="63"/>
      <c r="J75" s="63"/>
      <c r="K75" s="63"/>
      <c r="L75" s="64"/>
      <c r="M75" s="65"/>
      <c r="N75" s="65"/>
      <c r="O75" s="65"/>
    </row>
    <row r="76" spans="1:15" ht="12.75" x14ac:dyDescent="0.2">
      <c r="A76" s="242">
        <v>355</v>
      </c>
      <c r="B76" s="242">
        <v>355</v>
      </c>
      <c r="C76" s="244">
        <v>1170000807160</v>
      </c>
      <c r="D76" s="242">
        <v>430</v>
      </c>
      <c r="E76" s="242"/>
      <c r="F76" s="244"/>
      <c r="G76" s="58"/>
      <c r="H76" s="62"/>
      <c r="I76" s="63"/>
      <c r="J76" s="63"/>
      <c r="K76" s="63"/>
      <c r="L76" s="64"/>
      <c r="M76" s="65"/>
      <c r="N76" s="65"/>
      <c r="O76" s="65"/>
    </row>
    <row r="77" spans="1:15" ht="12.75" x14ac:dyDescent="0.2">
      <c r="A77" s="242">
        <v>356</v>
      </c>
      <c r="B77" s="242">
        <v>356</v>
      </c>
      <c r="C77" s="244">
        <v>1170000858990</v>
      </c>
      <c r="D77" s="242">
        <v>431</v>
      </c>
      <c r="E77" s="242"/>
      <c r="F77" s="244"/>
      <c r="G77" s="58"/>
      <c r="H77" s="62"/>
      <c r="I77" s="63"/>
      <c r="J77" s="63"/>
      <c r="K77" s="63"/>
      <c r="L77" s="64"/>
      <c r="M77" s="65"/>
      <c r="N77" s="65"/>
      <c r="O77" s="65"/>
    </row>
    <row r="78" spans="1:15" ht="12.75" x14ac:dyDescent="0.2">
      <c r="A78" s="242">
        <v>357</v>
      </c>
      <c r="B78" s="242">
        <v>357</v>
      </c>
      <c r="C78" s="244">
        <v>1170000871315</v>
      </c>
      <c r="D78" s="242">
        <v>432</v>
      </c>
      <c r="E78" s="242"/>
      <c r="F78" s="244"/>
      <c r="G78" s="58"/>
      <c r="H78" s="62"/>
      <c r="I78" s="63"/>
      <c r="J78" s="63"/>
      <c r="K78" s="63"/>
      <c r="L78" s="64"/>
      <c r="M78" s="65"/>
      <c r="N78" s="65"/>
      <c r="O78" s="65"/>
    </row>
    <row r="79" spans="1:15" ht="12.75" x14ac:dyDescent="0.2">
      <c r="A79" s="242">
        <v>358</v>
      </c>
      <c r="B79" s="242">
        <v>358</v>
      </c>
      <c r="C79" s="244">
        <v>1170000871120</v>
      </c>
      <c r="D79" s="242">
        <v>433</v>
      </c>
      <c r="E79" s="242"/>
      <c r="F79" s="244"/>
      <c r="G79" s="58"/>
      <c r="H79" s="62"/>
      <c r="I79" s="63"/>
      <c r="J79" s="63"/>
      <c r="K79" s="63"/>
      <c r="L79" s="64"/>
      <c r="M79" s="65"/>
      <c r="N79" s="65"/>
      <c r="O79" s="65"/>
    </row>
    <row r="80" spans="1:15" ht="12.75" x14ac:dyDescent="0.2">
      <c r="A80" s="242">
        <v>359</v>
      </c>
      <c r="B80" s="242">
        <v>359</v>
      </c>
      <c r="C80" s="244">
        <v>1170000884086</v>
      </c>
      <c r="D80" s="242">
        <v>434</v>
      </c>
      <c r="E80" s="242"/>
      <c r="F80" s="244"/>
      <c r="G80" s="58"/>
      <c r="H80" s="62"/>
      <c r="I80" s="63"/>
      <c r="J80" s="63"/>
      <c r="K80" s="63"/>
      <c r="L80" s="64"/>
      <c r="M80" s="65"/>
      <c r="N80" s="65"/>
      <c r="O80" s="65"/>
    </row>
    <row r="81" spans="1:15" ht="12.75" x14ac:dyDescent="0.2">
      <c r="A81" s="242">
        <v>361</v>
      </c>
      <c r="B81" s="242">
        <v>361</v>
      </c>
      <c r="C81" s="244">
        <v>1170000895724</v>
      </c>
      <c r="D81" s="242">
        <v>436</v>
      </c>
      <c r="E81" s="242"/>
      <c r="F81" s="244"/>
      <c r="G81" s="58"/>
      <c r="H81" s="62"/>
      <c r="I81" s="63"/>
      <c r="J81" s="63"/>
      <c r="K81" s="63"/>
      <c r="L81" s="64"/>
      <c r="M81" s="65"/>
      <c r="N81" s="65"/>
      <c r="O81" s="65"/>
    </row>
    <row r="82" spans="1:15" ht="12.75" x14ac:dyDescent="0.2">
      <c r="A82" s="242">
        <v>362</v>
      </c>
      <c r="B82" s="242">
        <v>362</v>
      </c>
      <c r="C82" s="244">
        <v>1170000902629</v>
      </c>
      <c r="D82" s="242">
        <v>437</v>
      </c>
      <c r="E82" s="242"/>
      <c r="F82" s="244"/>
      <c r="G82" s="58"/>
      <c r="H82" s="62"/>
      <c r="I82" s="63"/>
      <c r="J82" s="63"/>
      <c r="K82" s="63"/>
      <c r="L82" s="64"/>
      <c r="M82" s="65"/>
      <c r="N82" s="65"/>
      <c r="O82" s="65"/>
    </row>
    <row r="83" spans="1:15" ht="12.75" x14ac:dyDescent="0.2">
      <c r="A83" s="242">
        <v>363</v>
      </c>
      <c r="B83" s="242">
        <v>363</v>
      </c>
      <c r="C83" s="244">
        <v>1170000928965</v>
      </c>
      <c r="D83" s="242">
        <v>438</v>
      </c>
      <c r="E83" s="242"/>
      <c r="F83" s="244"/>
      <c r="G83" s="58"/>
      <c r="H83" s="62"/>
      <c r="I83" s="63"/>
      <c r="J83" s="63"/>
      <c r="K83" s="63"/>
      <c r="L83" s="64"/>
      <c r="M83" s="65"/>
      <c r="N83" s="65"/>
      <c r="O83" s="65"/>
    </row>
    <row r="84" spans="1:15" ht="12.75" x14ac:dyDescent="0.2">
      <c r="A84" s="242">
        <v>364</v>
      </c>
      <c r="B84" s="242">
        <v>364</v>
      </c>
      <c r="C84" s="244">
        <v>1170000939911</v>
      </c>
      <c r="D84" s="242">
        <v>439</v>
      </c>
      <c r="E84" s="242"/>
      <c r="F84" s="244"/>
      <c r="G84" s="58"/>
      <c r="H84" s="62"/>
      <c r="I84" s="63"/>
      <c r="J84" s="63"/>
      <c r="K84" s="63"/>
      <c r="L84" s="64"/>
      <c r="M84" s="65"/>
      <c r="N84" s="65"/>
      <c r="O84" s="65"/>
    </row>
    <row r="85" spans="1:15" ht="12.75" x14ac:dyDescent="0.2">
      <c r="A85" s="242">
        <v>365</v>
      </c>
      <c r="B85" s="242">
        <v>365</v>
      </c>
      <c r="C85" s="244">
        <v>1170000953544</v>
      </c>
      <c r="D85" s="242">
        <v>440</v>
      </c>
      <c r="E85" s="242"/>
      <c r="F85" s="244"/>
      <c r="G85" s="58"/>
      <c r="H85" s="62"/>
      <c r="I85" s="63"/>
      <c r="J85" s="63"/>
      <c r="K85" s="63"/>
      <c r="L85" s="64"/>
      <c r="M85" s="65"/>
      <c r="N85" s="65"/>
      <c r="O85" s="65"/>
    </row>
    <row r="86" spans="1:15" ht="12.75" x14ac:dyDescent="0.2">
      <c r="A86" s="242">
        <v>784</v>
      </c>
      <c r="B86" s="242">
        <v>784</v>
      </c>
      <c r="C86" s="244">
        <v>1170000447716</v>
      </c>
      <c r="D86" s="242">
        <v>705</v>
      </c>
      <c r="E86" s="242"/>
      <c r="F86" s="244"/>
      <c r="G86" s="58"/>
      <c r="H86" s="62"/>
      <c r="I86" s="63"/>
      <c r="J86" s="63"/>
      <c r="K86" s="63"/>
      <c r="L86" s="64"/>
      <c r="M86" s="65"/>
      <c r="N86" s="65"/>
      <c r="O86" s="65"/>
    </row>
    <row r="87" spans="1:15" ht="12.75" x14ac:dyDescent="0.2">
      <c r="A87" s="242">
        <v>785</v>
      </c>
      <c r="B87" s="242">
        <v>785</v>
      </c>
      <c r="C87" s="244">
        <v>1170000447479</v>
      </c>
      <c r="D87" s="242">
        <v>706</v>
      </c>
      <c r="E87" s="242"/>
      <c r="F87" s="244"/>
      <c r="G87" s="58"/>
      <c r="H87" s="62"/>
      <c r="I87" s="63"/>
      <c r="J87" s="63"/>
      <c r="K87" s="63"/>
      <c r="L87" s="64"/>
      <c r="M87" s="65"/>
      <c r="N87" s="65"/>
      <c r="O87" s="65"/>
    </row>
    <row r="88" spans="1:15" ht="12.75" x14ac:dyDescent="0.2">
      <c r="A88" s="242">
        <v>786</v>
      </c>
      <c r="B88" s="242">
        <v>786</v>
      </c>
      <c r="C88" s="244">
        <v>1170000447497</v>
      </c>
      <c r="D88" s="242">
        <v>707</v>
      </c>
      <c r="E88" s="242"/>
      <c r="F88" s="244"/>
      <c r="G88" s="58"/>
      <c r="H88" s="62"/>
      <c r="I88" s="63"/>
      <c r="J88" s="63"/>
      <c r="K88" s="63"/>
      <c r="L88" s="64"/>
      <c r="M88" s="65"/>
      <c r="N88" s="65"/>
      <c r="O88" s="65"/>
    </row>
    <row r="89" spans="1:15" ht="12.75" x14ac:dyDescent="0.2">
      <c r="A89" s="242">
        <v>787</v>
      </c>
      <c r="B89" s="242">
        <v>787</v>
      </c>
      <c r="C89" s="244">
        <v>1170000451420</v>
      </c>
      <c r="D89" s="242">
        <v>708</v>
      </c>
      <c r="E89" s="242"/>
      <c r="F89" s="244"/>
      <c r="G89" s="58"/>
      <c r="H89" s="62"/>
      <c r="I89" s="63"/>
      <c r="J89" s="63"/>
      <c r="K89" s="63"/>
      <c r="L89" s="64"/>
      <c r="M89" s="65"/>
      <c r="N89" s="65"/>
      <c r="O89" s="65"/>
    </row>
    <row r="90" spans="1:15" ht="12.75" x14ac:dyDescent="0.2">
      <c r="A90" s="242">
        <v>789</v>
      </c>
      <c r="B90" s="242">
        <v>789</v>
      </c>
      <c r="C90" s="244">
        <v>1170000457617</v>
      </c>
      <c r="D90" s="242">
        <v>710</v>
      </c>
      <c r="E90" s="242"/>
      <c r="F90" s="244"/>
      <c r="G90" s="58"/>
      <c r="H90" s="62"/>
      <c r="I90" s="63"/>
      <c r="J90" s="63"/>
      <c r="K90" s="63"/>
      <c r="L90" s="64"/>
      <c r="M90" s="65"/>
      <c r="N90" s="65"/>
      <c r="O90" s="65"/>
    </row>
    <row r="91" spans="1:15" ht="12.75" x14ac:dyDescent="0.2">
      <c r="A91" s="242">
        <v>790</v>
      </c>
      <c r="B91" s="242">
        <v>790</v>
      </c>
      <c r="C91" s="244">
        <v>1170000458550</v>
      </c>
      <c r="D91" s="242">
        <v>711</v>
      </c>
      <c r="E91" s="242"/>
      <c r="F91" s="244"/>
      <c r="G91" s="58"/>
      <c r="H91" s="62"/>
      <c r="I91" s="63"/>
      <c r="J91" s="63"/>
      <c r="K91" s="63"/>
      <c r="L91" s="64"/>
      <c r="M91" s="65"/>
      <c r="N91" s="65"/>
      <c r="O91" s="65"/>
    </row>
    <row r="92" spans="1:15" ht="12.75" x14ac:dyDescent="0.2">
      <c r="A92" s="242">
        <v>791</v>
      </c>
      <c r="B92" s="242">
        <v>791</v>
      </c>
      <c r="C92" s="244">
        <v>1170000463150</v>
      </c>
      <c r="D92" s="242">
        <v>712</v>
      </c>
      <c r="E92" s="242"/>
      <c r="F92" s="244"/>
      <c r="G92" s="58"/>
      <c r="H92" s="62"/>
      <c r="I92" s="63"/>
      <c r="J92" s="63"/>
      <c r="K92" s="63"/>
      <c r="L92" s="64"/>
      <c r="M92" s="65"/>
      <c r="N92" s="65"/>
      <c r="O92" s="65"/>
    </row>
    <row r="93" spans="1:15" ht="12.75" x14ac:dyDescent="0.2">
      <c r="A93" s="242">
        <v>792</v>
      </c>
      <c r="B93" s="242">
        <v>792</v>
      </c>
      <c r="C93" s="244">
        <v>1170000468015</v>
      </c>
      <c r="D93" s="242">
        <v>713</v>
      </c>
      <c r="E93" s="242"/>
      <c r="F93" s="244"/>
      <c r="G93" s="58"/>
      <c r="H93" s="62"/>
      <c r="I93" s="63"/>
      <c r="J93" s="63"/>
      <c r="K93" s="63"/>
      <c r="L93" s="64"/>
      <c r="M93" s="65"/>
      <c r="N93" s="65"/>
      <c r="O93" s="65"/>
    </row>
    <row r="94" spans="1:15" ht="12.75" x14ac:dyDescent="0.2">
      <c r="A94" s="242">
        <v>793</v>
      </c>
      <c r="B94" s="242">
        <v>793</v>
      </c>
      <c r="C94" s="244">
        <v>1170000467572</v>
      </c>
      <c r="D94" s="242">
        <v>714</v>
      </c>
      <c r="E94" s="242"/>
      <c r="F94" s="244"/>
      <c r="G94" s="58"/>
      <c r="H94" s="62"/>
      <c r="I94" s="63"/>
      <c r="J94" s="63"/>
      <c r="K94" s="63"/>
      <c r="L94" s="64"/>
      <c r="M94" s="65"/>
      <c r="N94" s="65"/>
      <c r="O94" s="65"/>
    </row>
    <row r="95" spans="1:15" ht="12.75" x14ac:dyDescent="0.2">
      <c r="A95" s="242">
        <v>795</v>
      </c>
      <c r="B95" s="242">
        <v>795</v>
      </c>
      <c r="C95" s="244">
        <v>1170000467509</v>
      </c>
      <c r="D95" s="242">
        <v>716</v>
      </c>
      <c r="E95" s="242"/>
      <c r="F95" s="244"/>
      <c r="G95" s="58"/>
      <c r="H95" s="62"/>
      <c r="I95" s="63"/>
      <c r="J95" s="63"/>
      <c r="K95" s="63"/>
      <c r="L95" s="64"/>
      <c r="M95" s="65"/>
      <c r="N95" s="65"/>
      <c r="O95" s="65"/>
    </row>
    <row r="96" spans="1:15" ht="12.75" x14ac:dyDescent="0.2">
      <c r="A96" s="242">
        <v>796</v>
      </c>
      <c r="B96" s="242">
        <v>796</v>
      </c>
      <c r="C96" s="244">
        <v>1170000474082</v>
      </c>
      <c r="D96" s="242">
        <v>717</v>
      </c>
      <c r="E96" s="242"/>
      <c r="F96" s="244"/>
      <c r="G96" s="58"/>
      <c r="H96" s="62"/>
      <c r="I96" s="63"/>
      <c r="J96" s="63"/>
      <c r="K96" s="63"/>
      <c r="L96" s="64"/>
      <c r="M96" s="65"/>
      <c r="N96" s="65"/>
      <c r="O96" s="65"/>
    </row>
    <row r="97" spans="1:15" ht="12.75" x14ac:dyDescent="0.2">
      <c r="A97" s="242">
        <v>797</v>
      </c>
      <c r="B97" s="242">
        <v>797</v>
      </c>
      <c r="C97" s="244">
        <v>1170000474436</v>
      </c>
      <c r="D97" s="242">
        <v>718</v>
      </c>
      <c r="E97" s="242"/>
      <c r="F97" s="244"/>
      <c r="G97" s="58"/>
      <c r="H97" s="62"/>
      <c r="I97" s="63"/>
      <c r="J97" s="63"/>
      <c r="K97" s="63"/>
      <c r="L97" s="64"/>
      <c r="M97" s="65"/>
      <c r="N97" s="65"/>
      <c r="O97" s="65"/>
    </row>
    <row r="98" spans="1:15" ht="12.75" x14ac:dyDescent="0.2">
      <c r="A98" s="242">
        <v>798</v>
      </c>
      <c r="B98" s="242">
        <v>798</v>
      </c>
      <c r="C98" s="244">
        <v>1170000474418</v>
      </c>
      <c r="D98" s="242">
        <v>719</v>
      </c>
      <c r="E98" s="242"/>
      <c r="F98" s="244"/>
      <c r="G98" s="58"/>
      <c r="H98" s="62"/>
      <c r="I98" s="63"/>
      <c r="J98" s="63"/>
      <c r="K98" s="63"/>
      <c r="L98" s="64"/>
      <c r="M98" s="65"/>
      <c r="N98" s="65"/>
      <c r="O98" s="65"/>
    </row>
    <row r="99" spans="1:15" ht="12.75" x14ac:dyDescent="0.2">
      <c r="A99" s="242">
        <v>799</v>
      </c>
      <c r="B99" s="242">
        <v>799</v>
      </c>
      <c r="C99" s="244">
        <v>1170000474393</v>
      </c>
      <c r="D99" s="242">
        <v>720</v>
      </c>
      <c r="E99" s="242"/>
      <c r="F99" s="244"/>
      <c r="G99" s="58"/>
      <c r="H99" s="62"/>
      <c r="I99" s="63"/>
      <c r="J99" s="63"/>
      <c r="K99" s="63"/>
      <c r="L99" s="64"/>
      <c r="M99" s="65"/>
      <c r="N99" s="65"/>
      <c r="O99" s="65"/>
    </row>
    <row r="100" spans="1:15" ht="25.5" x14ac:dyDescent="0.2">
      <c r="A100" s="242">
        <v>824</v>
      </c>
      <c r="B100" s="242">
        <v>824</v>
      </c>
      <c r="C100" s="244" t="s">
        <v>866</v>
      </c>
      <c r="D100" s="242">
        <v>600</v>
      </c>
      <c r="E100" s="242"/>
      <c r="F100" s="244"/>
      <c r="G100" s="58"/>
      <c r="H100" s="62"/>
      <c r="I100" s="63"/>
      <c r="J100" s="63"/>
      <c r="K100" s="63"/>
      <c r="L100" s="64"/>
      <c r="M100" s="65"/>
      <c r="N100" s="65"/>
      <c r="O100" s="65"/>
    </row>
    <row r="101" spans="1:15" ht="25.5" x14ac:dyDescent="0.2">
      <c r="A101" s="242">
        <v>825</v>
      </c>
      <c r="B101" s="242">
        <v>825</v>
      </c>
      <c r="C101" s="244" t="s">
        <v>867</v>
      </c>
      <c r="D101" s="242">
        <v>601</v>
      </c>
      <c r="E101" s="242"/>
      <c r="F101" s="244"/>
      <c r="G101" s="58"/>
      <c r="H101" s="62"/>
      <c r="I101" s="63"/>
      <c r="J101" s="63"/>
      <c r="K101" s="63"/>
      <c r="L101" s="64"/>
      <c r="M101" s="65"/>
      <c r="N101" s="65"/>
      <c r="O101" s="65"/>
    </row>
    <row r="102" spans="1:15" ht="12.75" x14ac:dyDescent="0.2">
      <c r="A102" s="242">
        <v>826</v>
      </c>
      <c r="B102" s="242">
        <v>826</v>
      </c>
      <c r="C102" s="244">
        <v>1100050106527</v>
      </c>
      <c r="D102" s="242">
        <v>602</v>
      </c>
      <c r="E102" s="242"/>
      <c r="F102" s="244"/>
      <c r="G102" s="58"/>
      <c r="H102" s="62"/>
      <c r="I102" s="63"/>
      <c r="J102" s="63"/>
      <c r="K102" s="63"/>
      <c r="L102" s="64"/>
      <c r="M102" s="65"/>
      <c r="N102" s="65"/>
      <c r="O102" s="65"/>
    </row>
    <row r="103" spans="1:15" ht="25.5" x14ac:dyDescent="0.2">
      <c r="A103" s="242">
        <v>827</v>
      </c>
      <c r="B103" s="242">
        <v>827</v>
      </c>
      <c r="C103" s="244" t="s">
        <v>868</v>
      </c>
      <c r="D103" s="242">
        <v>603</v>
      </c>
      <c r="E103" s="242"/>
      <c r="F103" s="244"/>
      <c r="G103" s="58"/>
      <c r="H103" s="62"/>
      <c r="I103" s="63"/>
      <c r="J103" s="63"/>
      <c r="K103" s="63"/>
      <c r="L103" s="64"/>
      <c r="M103" s="65"/>
      <c r="N103" s="65"/>
      <c r="O103" s="65"/>
    </row>
    <row r="104" spans="1:15" ht="12.75" x14ac:dyDescent="0.2">
      <c r="A104" s="242">
        <v>831</v>
      </c>
      <c r="B104" s="242">
        <v>831</v>
      </c>
      <c r="C104" s="244">
        <v>1100039602086</v>
      </c>
      <c r="D104" s="242"/>
      <c r="E104" s="242"/>
      <c r="F104" s="244"/>
      <c r="G104" s="58"/>
      <c r="H104" s="62"/>
      <c r="I104" s="63"/>
      <c r="J104" s="63"/>
      <c r="K104" s="63"/>
      <c r="L104" s="64"/>
      <c r="M104" s="65"/>
      <c r="N104" s="65"/>
      <c r="O104" s="65"/>
    </row>
    <row r="105" spans="1:15" ht="12.75" x14ac:dyDescent="0.2">
      <c r="A105" s="242">
        <v>832</v>
      </c>
      <c r="B105" s="242">
        <v>832</v>
      </c>
      <c r="C105" s="244">
        <v>1100039600655</v>
      </c>
      <c r="D105" s="242"/>
      <c r="E105" s="242"/>
      <c r="F105" s="244"/>
      <c r="G105" s="58"/>
      <c r="H105" s="62"/>
      <c r="I105" s="63"/>
      <c r="J105" s="63"/>
      <c r="K105" s="63"/>
      <c r="L105" s="64"/>
      <c r="M105" s="65"/>
      <c r="N105" s="65"/>
      <c r="O105" s="65"/>
    </row>
    <row r="106" spans="1:15" ht="25.5" x14ac:dyDescent="0.2">
      <c r="A106" s="242">
        <v>833</v>
      </c>
      <c r="B106" s="242">
        <v>833</v>
      </c>
      <c r="C106" s="244" t="s">
        <v>869</v>
      </c>
      <c r="D106" s="242">
        <v>684</v>
      </c>
      <c r="E106" s="242"/>
      <c r="F106" s="244"/>
      <c r="G106" s="58"/>
      <c r="H106" s="62"/>
      <c r="I106" s="63"/>
      <c r="J106" s="63"/>
      <c r="K106" s="63"/>
      <c r="L106" s="64"/>
      <c r="M106" s="65"/>
      <c r="N106" s="65"/>
      <c r="O106" s="65"/>
    </row>
    <row r="107" spans="1:15" ht="12.75" x14ac:dyDescent="0.2">
      <c r="A107" s="242">
        <v>834</v>
      </c>
      <c r="B107" s="242">
        <v>834</v>
      </c>
      <c r="C107" s="244">
        <v>1100039603131</v>
      </c>
      <c r="D107" s="242"/>
      <c r="E107" s="242"/>
      <c r="F107" s="244"/>
      <c r="G107" s="58"/>
      <c r="H107" s="62"/>
      <c r="I107" s="63"/>
      <c r="J107" s="63"/>
      <c r="K107" s="63"/>
      <c r="L107" s="64"/>
      <c r="M107" s="65"/>
      <c r="N107" s="65"/>
      <c r="O107" s="65"/>
    </row>
    <row r="108" spans="1:15" ht="25.5" x14ac:dyDescent="0.2">
      <c r="A108" s="242">
        <v>835</v>
      </c>
      <c r="B108" s="242">
        <v>835</v>
      </c>
      <c r="C108" s="244" t="s">
        <v>870</v>
      </c>
      <c r="D108" s="242">
        <v>416</v>
      </c>
      <c r="E108" s="242"/>
      <c r="F108" s="244"/>
      <c r="G108" s="58"/>
      <c r="H108" s="62"/>
      <c r="I108" s="63"/>
      <c r="J108" s="63"/>
      <c r="K108" s="63"/>
      <c r="L108" s="64"/>
      <c r="M108" s="65"/>
      <c r="N108" s="65"/>
      <c r="O108" s="65"/>
    </row>
    <row r="109" spans="1:15" ht="12.75" x14ac:dyDescent="0.2">
      <c r="A109" s="242">
        <v>836</v>
      </c>
      <c r="B109" s="242">
        <v>836</v>
      </c>
      <c r="C109" s="244">
        <v>1100039600015</v>
      </c>
      <c r="D109" s="242"/>
      <c r="E109" s="242"/>
      <c r="F109" s="244"/>
      <c r="G109" s="58"/>
      <c r="H109" s="62"/>
      <c r="I109" s="63"/>
      <c r="J109" s="63"/>
      <c r="K109" s="63"/>
      <c r="L109" s="64"/>
      <c r="M109" s="65"/>
      <c r="N109" s="65"/>
      <c r="O109" s="65"/>
    </row>
    <row r="110" spans="1:15" ht="12.75" x14ac:dyDescent="0.2">
      <c r="A110" s="242">
        <v>838</v>
      </c>
      <c r="B110" s="242">
        <v>838</v>
      </c>
      <c r="C110" s="244">
        <v>1144444444443</v>
      </c>
      <c r="D110" s="242">
        <v>7043</v>
      </c>
      <c r="E110" s="242"/>
      <c r="F110" s="242"/>
      <c r="G110" s="58"/>
      <c r="H110" s="62"/>
      <c r="I110" s="63"/>
      <c r="J110" s="63"/>
      <c r="K110" s="63"/>
      <c r="L110" s="64"/>
      <c r="M110" s="65"/>
      <c r="N110" s="65"/>
      <c r="O110" s="65"/>
    </row>
    <row r="111" spans="1:15" ht="12.75" x14ac:dyDescent="0.2">
      <c r="A111" s="242">
        <v>839</v>
      </c>
      <c r="B111" s="242">
        <v>839</v>
      </c>
      <c r="C111" s="244">
        <v>1100039667570</v>
      </c>
      <c r="D111" s="242"/>
      <c r="E111" s="242"/>
      <c r="F111" s="244"/>
      <c r="G111" s="58"/>
      <c r="H111" s="62"/>
      <c r="I111" s="63"/>
      <c r="J111" s="63"/>
      <c r="K111" s="63"/>
      <c r="L111" s="64"/>
      <c r="M111" s="65"/>
      <c r="N111" s="65"/>
      <c r="O111" s="65"/>
    </row>
    <row r="112" spans="1:15" ht="25.5" x14ac:dyDescent="0.2">
      <c r="A112" s="242">
        <v>840</v>
      </c>
      <c r="B112" s="242">
        <v>840</v>
      </c>
      <c r="C112" s="244" t="s">
        <v>871</v>
      </c>
      <c r="D112" s="242"/>
      <c r="E112" s="242"/>
      <c r="F112" s="244"/>
      <c r="G112" s="58"/>
      <c r="H112" s="62"/>
      <c r="I112" s="63"/>
      <c r="J112" s="63"/>
      <c r="K112" s="63"/>
      <c r="L112" s="64"/>
      <c r="M112" s="65"/>
      <c r="N112" s="65"/>
      <c r="O112" s="65"/>
    </row>
    <row r="113" spans="1:15" ht="12.75" x14ac:dyDescent="0.2">
      <c r="A113" s="242">
        <v>841</v>
      </c>
      <c r="B113" s="242">
        <v>841</v>
      </c>
      <c r="C113" s="244">
        <v>1100039603559</v>
      </c>
      <c r="D113" s="242"/>
      <c r="E113" s="242"/>
      <c r="F113" s="244"/>
      <c r="G113" s="58"/>
      <c r="H113" s="62"/>
      <c r="I113" s="63"/>
      <c r="J113" s="63"/>
      <c r="K113" s="63"/>
      <c r="L113" s="64"/>
      <c r="M113" s="65"/>
      <c r="N113" s="65"/>
      <c r="O113" s="65"/>
    </row>
    <row r="114" spans="1:15" ht="12.75" x14ac:dyDescent="0.2">
      <c r="A114" s="242">
        <v>842</v>
      </c>
      <c r="B114" s="242">
        <v>842</v>
      </c>
      <c r="C114" s="244">
        <v>1100039600051</v>
      </c>
      <c r="D114" s="242">
        <v>610</v>
      </c>
      <c r="E114" s="242"/>
      <c r="F114" s="244"/>
      <c r="G114" s="58"/>
      <c r="H114" s="62"/>
      <c r="I114" s="63"/>
      <c r="J114" s="63"/>
      <c r="K114" s="63"/>
      <c r="L114" s="64"/>
      <c r="M114" s="65"/>
      <c r="N114" s="65"/>
      <c r="O114" s="65"/>
    </row>
    <row r="115" spans="1:15" ht="12.75" x14ac:dyDescent="0.2">
      <c r="A115" s="242">
        <v>844</v>
      </c>
      <c r="B115" s="242">
        <v>844</v>
      </c>
      <c r="C115" s="244">
        <v>1100039671841</v>
      </c>
      <c r="D115" s="242">
        <v>609</v>
      </c>
      <c r="E115" s="242"/>
      <c r="F115" s="244"/>
      <c r="G115" s="58"/>
      <c r="H115" s="62"/>
      <c r="I115" s="63"/>
      <c r="J115" s="63"/>
      <c r="K115" s="63"/>
      <c r="L115" s="64"/>
      <c r="M115" s="65"/>
      <c r="N115" s="65"/>
      <c r="O115" s="65"/>
    </row>
    <row r="116" spans="1:15" ht="12.75" x14ac:dyDescent="0.2">
      <c r="A116" s="242">
        <v>845</v>
      </c>
      <c r="B116" s="242">
        <v>845</v>
      </c>
      <c r="C116" s="244">
        <v>1160001236210</v>
      </c>
      <c r="D116" s="242">
        <v>635</v>
      </c>
      <c r="E116" s="242"/>
      <c r="F116" s="244"/>
      <c r="G116" s="58"/>
      <c r="H116" s="62"/>
      <c r="I116" s="63"/>
      <c r="J116" s="63"/>
      <c r="K116" s="63"/>
      <c r="L116" s="64"/>
      <c r="M116" s="65"/>
      <c r="N116" s="65"/>
      <c r="O116" s="65"/>
    </row>
    <row r="117" spans="1:15" ht="12.75" x14ac:dyDescent="0.2">
      <c r="A117" s="242">
        <v>846</v>
      </c>
      <c r="B117" s="242">
        <v>846</v>
      </c>
      <c r="C117" s="244">
        <v>1100039600042</v>
      </c>
      <c r="D117" s="242">
        <v>700</v>
      </c>
      <c r="E117" s="242"/>
      <c r="F117" s="244"/>
      <c r="G117" s="58"/>
      <c r="H117" s="62"/>
      <c r="I117" s="63"/>
      <c r="J117" s="63"/>
      <c r="K117" s="63"/>
      <c r="L117" s="64"/>
      <c r="M117" s="65"/>
      <c r="N117" s="65"/>
      <c r="O117" s="65"/>
    </row>
    <row r="118" spans="1:15" ht="25.5" x14ac:dyDescent="0.2">
      <c r="A118" s="242">
        <v>847</v>
      </c>
      <c r="B118" s="242">
        <v>847</v>
      </c>
      <c r="C118" s="244" t="s">
        <v>872</v>
      </c>
      <c r="D118" s="242"/>
      <c r="E118" s="242"/>
      <c r="F118" s="244"/>
      <c r="G118" s="58"/>
      <c r="H118" s="62"/>
      <c r="I118" s="63"/>
      <c r="J118" s="63"/>
      <c r="K118" s="63"/>
      <c r="L118" s="64"/>
      <c r="M118" s="65"/>
      <c r="N118" s="65"/>
      <c r="O118" s="65"/>
    </row>
    <row r="119" spans="1:15" ht="12.75" x14ac:dyDescent="0.2">
      <c r="A119" s="242">
        <v>848</v>
      </c>
      <c r="B119" s="242">
        <v>848</v>
      </c>
      <c r="C119" s="244">
        <v>1100039667446</v>
      </c>
      <c r="D119" s="242">
        <v>632</v>
      </c>
      <c r="E119" s="242"/>
      <c r="F119" s="244"/>
      <c r="G119" s="58"/>
      <c r="H119" s="62"/>
      <c r="I119" s="63"/>
      <c r="J119" s="63"/>
      <c r="K119" s="63"/>
      <c r="L119" s="64"/>
      <c r="M119" s="65"/>
      <c r="N119" s="65"/>
      <c r="O119" s="65"/>
    </row>
    <row r="120" spans="1:15" ht="12.75" x14ac:dyDescent="0.2">
      <c r="A120" s="242">
        <v>849</v>
      </c>
      <c r="B120" s="242">
        <v>849</v>
      </c>
      <c r="C120" s="244">
        <v>1170000014575</v>
      </c>
      <c r="D120" s="242">
        <v>611</v>
      </c>
      <c r="E120" s="242"/>
      <c r="F120" s="244"/>
      <c r="G120" s="58"/>
      <c r="H120" s="62"/>
      <c r="I120" s="63"/>
      <c r="J120" s="63"/>
      <c r="K120" s="63"/>
      <c r="L120" s="64"/>
      <c r="M120" s="65"/>
      <c r="N120" s="65"/>
      <c r="O120" s="65"/>
    </row>
    <row r="121" spans="1:15" ht="12.75" x14ac:dyDescent="0.2">
      <c r="A121" s="242">
        <v>852</v>
      </c>
      <c r="B121" s="242">
        <v>852</v>
      </c>
      <c r="C121" s="244">
        <v>1100050780529</v>
      </c>
      <c r="D121" s="242">
        <v>640</v>
      </c>
      <c r="E121" s="242"/>
      <c r="F121" s="244"/>
      <c r="G121" s="58"/>
      <c r="H121" s="62"/>
      <c r="I121" s="63"/>
      <c r="J121" s="63"/>
      <c r="K121" s="63"/>
      <c r="L121" s="64"/>
      <c r="M121" s="65"/>
      <c r="N121" s="65"/>
      <c r="O121" s="65"/>
    </row>
    <row r="122" spans="1:15" ht="12.75" x14ac:dyDescent="0.2">
      <c r="A122" s="242">
        <v>853</v>
      </c>
      <c r="B122" s="242">
        <v>853</v>
      </c>
      <c r="C122" s="244">
        <v>1100770095532</v>
      </c>
      <c r="D122" s="242">
        <v>612</v>
      </c>
      <c r="E122" s="242"/>
      <c r="F122" s="244"/>
      <c r="G122" s="58"/>
      <c r="H122" s="62"/>
      <c r="I122" s="63"/>
      <c r="J122" s="63"/>
      <c r="K122" s="63"/>
      <c r="L122" s="64"/>
      <c r="M122" s="65"/>
      <c r="N122" s="65"/>
      <c r="O122" s="65"/>
    </row>
    <row r="123" spans="1:15" ht="12.75" x14ac:dyDescent="0.2">
      <c r="A123" s="242">
        <v>854</v>
      </c>
      <c r="B123" s="242">
        <v>854</v>
      </c>
      <c r="C123" s="244">
        <v>1100770104666</v>
      </c>
      <c r="D123" s="242">
        <v>613</v>
      </c>
      <c r="E123" s="242"/>
      <c r="F123" s="244"/>
      <c r="G123" s="58"/>
      <c r="H123" s="62"/>
      <c r="I123" s="63"/>
      <c r="J123" s="63"/>
      <c r="K123" s="63"/>
      <c r="L123" s="64"/>
      <c r="M123" s="65"/>
      <c r="N123" s="65"/>
      <c r="O123" s="65"/>
    </row>
    <row r="124" spans="1:15" ht="12.75" x14ac:dyDescent="0.2">
      <c r="A124" s="242">
        <v>855</v>
      </c>
      <c r="B124" s="242">
        <v>855</v>
      </c>
      <c r="C124" s="244">
        <v>1100770099918</v>
      </c>
      <c r="D124" s="242">
        <v>614</v>
      </c>
      <c r="E124" s="242"/>
      <c r="F124" s="244"/>
      <c r="G124" s="58"/>
      <c r="H124" s="62"/>
      <c r="I124" s="63"/>
      <c r="J124" s="63"/>
      <c r="K124" s="63"/>
      <c r="L124" s="64"/>
      <c r="M124" s="65"/>
      <c r="N124" s="65"/>
      <c r="O124" s="65"/>
    </row>
    <row r="125" spans="1:15" ht="25.5" x14ac:dyDescent="0.2">
      <c r="A125" s="242">
        <v>856</v>
      </c>
      <c r="B125" s="242">
        <v>856</v>
      </c>
      <c r="C125" s="244" t="s">
        <v>873</v>
      </c>
      <c r="D125" s="242"/>
      <c r="E125" s="242"/>
      <c r="F125" s="244"/>
      <c r="G125" s="58"/>
      <c r="H125" s="62"/>
      <c r="I125" s="63"/>
      <c r="J125" s="63"/>
      <c r="K125" s="63"/>
      <c r="L125" s="64"/>
      <c r="M125" s="65"/>
      <c r="N125" s="65"/>
      <c r="O125" s="65"/>
    </row>
    <row r="126" spans="1:15" ht="12.75" x14ac:dyDescent="0.2">
      <c r="A126" s="242">
        <v>857</v>
      </c>
      <c r="B126" s="242">
        <v>857</v>
      </c>
      <c r="C126" s="244">
        <v>1160000226327</v>
      </c>
      <c r="D126" s="242">
        <v>615</v>
      </c>
      <c r="E126" s="242"/>
      <c r="F126" s="244"/>
      <c r="G126" s="58"/>
      <c r="H126" s="62"/>
      <c r="I126" s="63"/>
      <c r="J126" s="63"/>
      <c r="K126" s="63"/>
      <c r="L126" s="64"/>
      <c r="M126" s="65"/>
      <c r="N126" s="65"/>
      <c r="O126" s="65"/>
    </row>
    <row r="127" spans="1:15" ht="12.75" x14ac:dyDescent="0.2">
      <c r="A127" s="242">
        <v>858</v>
      </c>
      <c r="B127" s="242">
        <v>858</v>
      </c>
      <c r="C127" s="244">
        <v>1100039606090</v>
      </c>
      <c r="D127" s="242">
        <v>616</v>
      </c>
      <c r="E127" s="242"/>
      <c r="F127" s="244"/>
      <c r="G127" s="58"/>
      <c r="H127" s="62"/>
      <c r="I127" s="63"/>
      <c r="J127" s="63"/>
      <c r="K127" s="63"/>
      <c r="L127" s="64"/>
      <c r="M127" s="65"/>
      <c r="N127" s="65"/>
      <c r="O127" s="65"/>
    </row>
    <row r="128" spans="1:15" ht="12.75" x14ac:dyDescent="0.2">
      <c r="A128" s="242">
        <v>859</v>
      </c>
      <c r="B128" s="242">
        <v>859</v>
      </c>
      <c r="C128" s="244">
        <v>1100770683368</v>
      </c>
      <c r="D128" s="242">
        <v>617</v>
      </c>
      <c r="E128" s="242"/>
      <c r="F128" s="244"/>
      <c r="G128" s="58"/>
      <c r="H128" s="62"/>
      <c r="I128" s="63"/>
      <c r="J128" s="63"/>
      <c r="K128" s="63"/>
      <c r="L128" s="64"/>
      <c r="M128" s="65"/>
      <c r="N128" s="65"/>
      <c r="O128" s="65"/>
    </row>
    <row r="129" spans="1:15" ht="12.75" x14ac:dyDescent="0.2">
      <c r="A129" s="242">
        <v>860</v>
      </c>
      <c r="B129" s="242">
        <v>860</v>
      </c>
      <c r="C129" s="244">
        <v>1160000213601</v>
      </c>
      <c r="D129" s="242">
        <v>618</v>
      </c>
      <c r="E129" s="242"/>
      <c r="F129" s="244"/>
      <c r="G129" s="58"/>
      <c r="H129" s="62"/>
      <c r="I129" s="63"/>
      <c r="J129" s="63"/>
      <c r="K129" s="63"/>
      <c r="L129" s="64"/>
      <c r="M129" s="65"/>
      <c r="N129" s="65"/>
      <c r="O129" s="65"/>
    </row>
    <row r="130" spans="1:15" ht="12.75" x14ac:dyDescent="0.2">
      <c r="A130" s="242">
        <v>861</v>
      </c>
      <c r="B130" s="242">
        <v>861</v>
      </c>
      <c r="C130" s="244">
        <v>1160000154150</v>
      </c>
      <c r="D130" s="242">
        <v>619</v>
      </c>
      <c r="E130" s="242"/>
      <c r="F130" s="244"/>
      <c r="G130" s="58"/>
      <c r="H130" s="62"/>
      <c r="I130" s="63"/>
      <c r="J130" s="63"/>
      <c r="K130" s="63"/>
      <c r="L130" s="64"/>
      <c r="M130" s="65"/>
      <c r="N130" s="65"/>
      <c r="O130" s="65"/>
    </row>
    <row r="131" spans="1:15" ht="12.75" x14ac:dyDescent="0.2">
      <c r="A131" s="242">
        <v>862</v>
      </c>
      <c r="B131" s="242">
        <v>862</v>
      </c>
      <c r="C131" s="244">
        <v>1160000186551</v>
      </c>
      <c r="D131" s="242">
        <v>620</v>
      </c>
      <c r="E131" s="242"/>
      <c r="F131" s="244"/>
      <c r="G131" s="58"/>
      <c r="H131" s="62"/>
      <c r="I131" s="63"/>
      <c r="J131" s="63"/>
      <c r="K131" s="63"/>
      <c r="L131" s="64"/>
      <c r="M131" s="65"/>
      <c r="N131" s="65"/>
      <c r="O131" s="65"/>
    </row>
    <row r="132" spans="1:15" ht="12.75" x14ac:dyDescent="0.2">
      <c r="A132" s="242">
        <v>863</v>
      </c>
      <c r="B132" s="242">
        <v>863</v>
      </c>
      <c r="C132" s="244">
        <v>1130000053950</v>
      </c>
      <c r="D132" s="242"/>
      <c r="E132" s="242"/>
      <c r="F132" s="244"/>
      <c r="G132" s="58"/>
      <c r="H132" s="62"/>
      <c r="I132" s="63"/>
      <c r="J132" s="63"/>
      <c r="K132" s="63"/>
      <c r="L132" s="64"/>
      <c r="M132" s="65"/>
      <c r="N132" s="65"/>
      <c r="O132" s="65"/>
    </row>
    <row r="133" spans="1:15" ht="12.75" x14ac:dyDescent="0.2">
      <c r="A133" s="242">
        <v>864</v>
      </c>
      <c r="B133" s="242">
        <v>864</v>
      </c>
      <c r="C133" s="244">
        <v>1160000745093</v>
      </c>
      <c r="D133" s="242">
        <v>621</v>
      </c>
      <c r="E133" s="242"/>
      <c r="F133" s="244"/>
      <c r="G133" s="58"/>
      <c r="H133" s="62"/>
      <c r="I133" s="63"/>
      <c r="J133" s="63"/>
      <c r="K133" s="63"/>
      <c r="L133" s="64"/>
      <c r="M133" s="65"/>
      <c r="N133" s="65"/>
      <c r="O133" s="65"/>
    </row>
    <row r="134" spans="1:15" ht="12.75" x14ac:dyDescent="0.2">
      <c r="A134" s="242">
        <v>865</v>
      </c>
      <c r="B134" s="242">
        <v>865</v>
      </c>
      <c r="C134" s="244">
        <v>1160000909822</v>
      </c>
      <c r="D134" s="242">
        <v>622</v>
      </c>
      <c r="E134" s="242"/>
      <c r="F134" s="244"/>
      <c r="G134" s="58"/>
      <c r="H134" s="62"/>
      <c r="I134" s="63"/>
      <c r="J134" s="63"/>
      <c r="K134" s="63"/>
      <c r="L134" s="64"/>
      <c r="M134" s="65"/>
      <c r="N134" s="65"/>
      <c r="O134" s="65"/>
    </row>
    <row r="135" spans="1:15" ht="12.75" x14ac:dyDescent="0.2">
      <c r="A135" s="242">
        <v>866</v>
      </c>
      <c r="B135" s="242">
        <v>866</v>
      </c>
      <c r="C135" s="244">
        <v>1130000044004</v>
      </c>
      <c r="D135" s="242">
        <v>629</v>
      </c>
      <c r="E135" s="242"/>
      <c r="F135" s="244"/>
      <c r="G135" s="58"/>
      <c r="H135" s="62"/>
      <c r="I135" s="63"/>
      <c r="J135" s="63"/>
      <c r="K135" s="63"/>
      <c r="L135" s="64"/>
      <c r="M135" s="65"/>
      <c r="N135" s="65"/>
      <c r="O135" s="65"/>
    </row>
    <row r="136" spans="1:15" ht="12.75" x14ac:dyDescent="0.2">
      <c r="A136" s="242">
        <v>867</v>
      </c>
      <c r="B136" s="242">
        <v>867</v>
      </c>
      <c r="C136" s="244">
        <v>1130000044022</v>
      </c>
      <c r="D136" s="242">
        <v>630</v>
      </c>
      <c r="E136" s="242"/>
      <c r="F136" s="244"/>
      <c r="G136" s="58"/>
      <c r="H136" s="62"/>
      <c r="I136" s="63"/>
      <c r="J136" s="63"/>
      <c r="K136" s="63"/>
      <c r="L136" s="64"/>
      <c r="M136" s="65"/>
      <c r="N136" s="65"/>
      <c r="O136" s="65"/>
    </row>
    <row r="137" spans="1:15" ht="12.75" x14ac:dyDescent="0.2">
      <c r="A137" s="242">
        <v>868</v>
      </c>
      <c r="B137" s="242">
        <v>868</v>
      </c>
      <c r="C137" s="244">
        <v>1160000999037</v>
      </c>
      <c r="D137" s="242">
        <v>631</v>
      </c>
      <c r="E137" s="242"/>
      <c r="F137" s="244"/>
      <c r="G137" s="58"/>
      <c r="H137" s="62"/>
      <c r="I137" s="63"/>
      <c r="J137" s="63"/>
      <c r="K137" s="63"/>
      <c r="L137" s="64"/>
      <c r="M137" s="65"/>
      <c r="N137" s="65"/>
      <c r="O137" s="65"/>
    </row>
    <row r="138" spans="1:15" ht="12.75" x14ac:dyDescent="0.2">
      <c r="A138" s="242">
        <v>869</v>
      </c>
      <c r="B138" s="242">
        <v>869</v>
      </c>
      <c r="C138" s="244">
        <v>1100039667455</v>
      </c>
      <c r="D138" s="242">
        <v>634</v>
      </c>
      <c r="E138" s="242"/>
      <c r="F138" s="244"/>
      <c r="G138" s="58"/>
      <c r="H138" s="62"/>
      <c r="I138" s="63"/>
      <c r="J138" s="63"/>
      <c r="K138" s="63"/>
      <c r="L138" s="64"/>
      <c r="M138" s="65"/>
      <c r="N138" s="65"/>
      <c r="O138" s="65"/>
    </row>
    <row r="139" spans="1:15" ht="12.75" x14ac:dyDescent="0.2">
      <c r="A139" s="242">
        <v>870</v>
      </c>
      <c r="B139" s="242">
        <v>870</v>
      </c>
      <c r="C139" s="244">
        <v>1160001253330</v>
      </c>
      <c r="D139" s="242">
        <v>633</v>
      </c>
      <c r="E139" s="242"/>
      <c r="F139" s="244"/>
      <c r="G139" s="58"/>
      <c r="H139" s="62"/>
      <c r="I139" s="63"/>
      <c r="J139" s="63"/>
      <c r="K139" s="63"/>
      <c r="L139" s="64"/>
      <c r="M139" s="65"/>
      <c r="N139" s="65"/>
      <c r="O139" s="65"/>
    </row>
    <row r="140" spans="1:15" ht="12.75" x14ac:dyDescent="0.2">
      <c r="A140" s="242">
        <v>873</v>
      </c>
      <c r="B140" s="242">
        <v>873</v>
      </c>
      <c r="C140" s="244">
        <v>1100039600317</v>
      </c>
      <c r="D140" s="242"/>
      <c r="E140" s="242"/>
      <c r="F140" s="244"/>
      <c r="G140" s="58"/>
      <c r="H140" s="62"/>
      <c r="I140" s="63"/>
      <c r="J140" s="63"/>
      <c r="K140" s="63"/>
      <c r="L140" s="64"/>
      <c r="M140" s="65"/>
      <c r="N140" s="65"/>
      <c r="O140" s="65"/>
    </row>
    <row r="141" spans="1:15" ht="12.75" x14ac:dyDescent="0.2">
      <c r="A141" s="242">
        <v>875</v>
      </c>
      <c r="B141" s="242">
        <v>875</v>
      </c>
      <c r="C141" s="244">
        <v>1100039667989</v>
      </c>
      <c r="D141" s="242"/>
      <c r="E141" s="242"/>
      <c r="F141" s="244"/>
      <c r="G141" s="58"/>
      <c r="H141" s="62"/>
      <c r="I141" s="63"/>
      <c r="J141" s="63"/>
      <c r="K141" s="63"/>
      <c r="L141" s="64"/>
      <c r="M141" s="65"/>
      <c r="N141" s="65"/>
      <c r="O141" s="65"/>
    </row>
    <row r="142" spans="1:15" ht="12.75" x14ac:dyDescent="0.2">
      <c r="A142" s="242">
        <v>876</v>
      </c>
      <c r="B142" s="242">
        <v>876</v>
      </c>
      <c r="C142" s="244">
        <v>1100039602323</v>
      </c>
      <c r="D142" s="242"/>
      <c r="E142" s="242"/>
      <c r="F142" s="244"/>
      <c r="G142" s="58"/>
      <c r="H142" s="62"/>
      <c r="I142" s="63"/>
      <c r="J142" s="63"/>
      <c r="K142" s="63"/>
      <c r="L142" s="64"/>
      <c r="M142" s="65"/>
      <c r="N142" s="65"/>
      <c r="O142" s="65"/>
    </row>
    <row r="143" spans="1:15" ht="12.75" x14ac:dyDescent="0.2">
      <c r="A143" s="242">
        <v>877</v>
      </c>
      <c r="B143" s="242">
        <v>877</v>
      </c>
      <c r="C143" s="244">
        <v>1100039600308</v>
      </c>
      <c r="D143" s="242"/>
      <c r="E143" s="242"/>
      <c r="F143" s="244"/>
      <c r="G143" s="58"/>
      <c r="H143" s="62"/>
      <c r="I143" s="63"/>
      <c r="J143" s="63"/>
      <c r="K143" s="63"/>
      <c r="L143" s="64"/>
      <c r="M143" s="65"/>
      <c r="N143" s="65"/>
      <c r="O143" s="65"/>
    </row>
    <row r="144" spans="1:15" ht="25.5" x14ac:dyDescent="0.2">
      <c r="A144" s="242">
        <v>878</v>
      </c>
      <c r="B144" s="242">
        <v>878</v>
      </c>
      <c r="C144" s="244" t="s">
        <v>874</v>
      </c>
      <c r="D144" s="242"/>
      <c r="E144" s="242"/>
      <c r="F144" s="244"/>
      <c r="G144" s="58"/>
      <c r="H144" s="62"/>
      <c r="I144" s="63"/>
      <c r="J144" s="63"/>
      <c r="K144" s="63"/>
      <c r="L144" s="64"/>
      <c r="M144" s="65"/>
      <c r="N144" s="65"/>
      <c r="O144" s="65"/>
    </row>
    <row r="145" spans="1:15" ht="12.75" x14ac:dyDescent="0.2">
      <c r="A145" s="242">
        <v>879</v>
      </c>
      <c r="B145" s="242">
        <v>879</v>
      </c>
      <c r="C145" s="244">
        <v>1100039606197</v>
      </c>
      <c r="D145" s="242"/>
      <c r="E145" s="242"/>
      <c r="F145" s="244"/>
      <c r="G145" s="58"/>
      <c r="H145" s="62"/>
      <c r="I145" s="63"/>
      <c r="J145" s="63"/>
      <c r="K145" s="63"/>
      <c r="L145" s="64"/>
      <c r="M145" s="65"/>
      <c r="N145" s="65"/>
      <c r="O145" s="65"/>
    </row>
    <row r="146" spans="1:15" ht="12.75" x14ac:dyDescent="0.2">
      <c r="A146" s="242">
        <v>880</v>
      </c>
      <c r="B146" s="242">
        <v>880</v>
      </c>
      <c r="C146" s="244">
        <v>1100039668227</v>
      </c>
      <c r="D146" s="242"/>
      <c r="E146" s="242"/>
      <c r="F146" s="244"/>
      <c r="G146" s="58"/>
      <c r="H146" s="62"/>
      <c r="I146" s="63"/>
      <c r="J146" s="63"/>
      <c r="K146" s="63"/>
      <c r="L146" s="64"/>
      <c r="M146" s="65"/>
      <c r="N146" s="65"/>
      <c r="O146" s="65"/>
    </row>
    <row r="147" spans="1:15" ht="12.75" x14ac:dyDescent="0.2">
      <c r="A147" s="242">
        <v>881</v>
      </c>
      <c r="B147" s="242">
        <v>881</v>
      </c>
      <c r="C147" s="244">
        <v>1100039601028</v>
      </c>
      <c r="D147" s="242"/>
      <c r="E147" s="242"/>
      <c r="F147" s="244"/>
      <c r="G147" s="58"/>
      <c r="H147" s="62"/>
      <c r="I147" s="63"/>
      <c r="J147" s="63"/>
      <c r="K147" s="63"/>
      <c r="L147" s="64"/>
      <c r="M147" s="65"/>
      <c r="N147" s="65"/>
      <c r="O147" s="65"/>
    </row>
    <row r="148" spans="1:15" ht="12.75" x14ac:dyDescent="0.2">
      <c r="A148" s="242">
        <v>882</v>
      </c>
      <c r="B148" s="242">
        <v>882</v>
      </c>
      <c r="C148" s="244">
        <v>1100039601019</v>
      </c>
      <c r="D148" s="242"/>
      <c r="E148" s="242"/>
      <c r="F148" s="244"/>
      <c r="G148" s="58"/>
      <c r="H148" s="62"/>
      <c r="I148" s="63"/>
      <c r="J148" s="63"/>
      <c r="K148" s="63"/>
      <c r="L148" s="64"/>
      <c r="M148" s="65"/>
      <c r="N148" s="65"/>
      <c r="O148" s="65"/>
    </row>
    <row r="149" spans="1:15" ht="12.75" x14ac:dyDescent="0.2">
      <c r="A149" s="242">
        <v>883</v>
      </c>
      <c r="B149" s="242">
        <v>883</v>
      </c>
      <c r="C149" s="244">
        <v>1100039601339</v>
      </c>
      <c r="D149" s="242"/>
      <c r="E149" s="242"/>
      <c r="F149" s="244"/>
      <c r="G149" s="58"/>
      <c r="H149" s="62"/>
      <c r="I149" s="63"/>
      <c r="J149" s="63"/>
      <c r="K149" s="63"/>
      <c r="L149" s="64"/>
      <c r="M149" s="65"/>
      <c r="N149" s="65"/>
      <c r="O149" s="65"/>
    </row>
    <row r="150" spans="1:15" ht="12.75" x14ac:dyDescent="0.2">
      <c r="A150" s="242">
        <v>884</v>
      </c>
      <c r="B150" s="242">
        <v>884</v>
      </c>
      <c r="C150" s="244">
        <v>1100039600567</v>
      </c>
      <c r="D150" s="242"/>
      <c r="E150" s="242"/>
      <c r="F150" s="244"/>
      <c r="G150" s="58"/>
      <c r="H150" s="62"/>
      <c r="I150" s="63"/>
      <c r="J150" s="63"/>
      <c r="K150" s="63"/>
      <c r="L150" s="64"/>
      <c r="M150" s="65"/>
      <c r="N150" s="65"/>
      <c r="O150" s="65"/>
    </row>
    <row r="151" spans="1:15" ht="25.5" x14ac:dyDescent="0.2">
      <c r="A151" s="242">
        <v>885</v>
      </c>
      <c r="B151" s="242">
        <v>885</v>
      </c>
      <c r="C151" s="244" t="s">
        <v>875</v>
      </c>
      <c r="D151" s="242">
        <v>636</v>
      </c>
      <c r="E151" s="242"/>
      <c r="F151" s="244"/>
      <c r="G151" s="58"/>
      <c r="H151" s="62"/>
      <c r="I151" s="63"/>
      <c r="J151" s="63"/>
      <c r="K151" s="63"/>
      <c r="L151" s="64"/>
      <c r="M151" s="65"/>
      <c r="N151" s="65"/>
      <c r="O151" s="65"/>
    </row>
    <row r="152" spans="1:15" ht="12.75" x14ac:dyDescent="0.2">
      <c r="A152" s="242">
        <v>886</v>
      </c>
      <c r="B152" s="242">
        <v>886</v>
      </c>
      <c r="C152" s="244">
        <v>1100039606294</v>
      </c>
      <c r="D152" s="242">
        <v>608</v>
      </c>
      <c r="E152" s="242"/>
      <c r="F152" s="244"/>
      <c r="G152" s="58"/>
      <c r="H152" s="62"/>
      <c r="I152" s="63"/>
      <c r="J152" s="63"/>
      <c r="K152" s="63"/>
      <c r="L152" s="64"/>
      <c r="M152" s="65"/>
      <c r="N152" s="65"/>
      <c r="O152" s="65"/>
    </row>
    <row r="153" spans="1:15" ht="12.75" x14ac:dyDescent="0.2">
      <c r="A153" s="242">
        <v>887</v>
      </c>
      <c r="B153" s="242">
        <v>887</v>
      </c>
      <c r="C153" s="244">
        <v>1100039604358</v>
      </c>
      <c r="D153" s="242"/>
      <c r="E153" s="242"/>
      <c r="F153" s="244"/>
      <c r="G153" s="58"/>
      <c r="H153" s="62"/>
      <c r="I153" s="63"/>
      <c r="J153" s="63"/>
      <c r="K153" s="63"/>
      <c r="L153" s="64"/>
      <c r="M153" s="65"/>
      <c r="N153" s="65"/>
      <c r="O153" s="65"/>
    </row>
    <row r="154" spans="1:15" ht="25.5" x14ac:dyDescent="0.2">
      <c r="A154" s="242">
        <v>888</v>
      </c>
      <c r="B154" s="242">
        <v>888</v>
      </c>
      <c r="C154" s="244" t="s">
        <v>876</v>
      </c>
      <c r="D154" s="242"/>
      <c r="E154" s="242"/>
      <c r="F154" s="244"/>
      <c r="G154" s="58"/>
      <c r="H154" s="62"/>
      <c r="I154" s="63"/>
      <c r="J154" s="63"/>
      <c r="K154" s="63"/>
      <c r="L154" s="64"/>
      <c r="M154" s="65"/>
      <c r="N154" s="65"/>
      <c r="O154" s="65"/>
    </row>
    <row r="155" spans="1:15" ht="25.5" x14ac:dyDescent="0.2">
      <c r="A155" s="242">
        <v>889</v>
      </c>
      <c r="B155" s="242">
        <v>889</v>
      </c>
      <c r="C155" s="244" t="s">
        <v>877</v>
      </c>
      <c r="D155" s="242"/>
      <c r="E155" s="242"/>
      <c r="F155" s="244"/>
      <c r="G155" s="58"/>
      <c r="H155" s="62"/>
      <c r="I155" s="63"/>
      <c r="J155" s="63"/>
      <c r="K155" s="63"/>
      <c r="L155" s="64"/>
      <c r="M155" s="65"/>
      <c r="N155" s="65"/>
      <c r="O155" s="65"/>
    </row>
    <row r="156" spans="1:15" ht="25.5" x14ac:dyDescent="0.2">
      <c r="A156" s="242">
        <v>890</v>
      </c>
      <c r="B156" s="242">
        <v>890</v>
      </c>
      <c r="C156" s="244" t="s">
        <v>878</v>
      </c>
      <c r="D156" s="242"/>
      <c r="E156" s="242"/>
      <c r="F156" s="244"/>
      <c r="G156" s="58"/>
      <c r="H156" s="62"/>
      <c r="I156" s="63"/>
      <c r="J156" s="63"/>
      <c r="K156" s="63"/>
      <c r="L156" s="64"/>
      <c r="M156" s="65"/>
      <c r="N156" s="65"/>
      <c r="O156" s="65"/>
    </row>
    <row r="157" spans="1:15" ht="25.5" x14ac:dyDescent="0.2">
      <c r="A157" s="242">
        <v>891</v>
      </c>
      <c r="B157" s="242">
        <v>891</v>
      </c>
      <c r="C157" s="244" t="s">
        <v>879</v>
      </c>
      <c r="D157" s="242"/>
      <c r="E157" s="242"/>
      <c r="F157" s="244"/>
      <c r="G157" s="58"/>
      <c r="H157" s="62"/>
      <c r="I157" s="63"/>
      <c r="J157" s="63"/>
      <c r="K157" s="63"/>
      <c r="L157" s="64"/>
      <c r="M157" s="65"/>
      <c r="N157" s="65"/>
      <c r="O157" s="65"/>
    </row>
    <row r="158" spans="1:15" ht="25.5" x14ac:dyDescent="0.2">
      <c r="A158" s="242">
        <v>892</v>
      </c>
      <c r="B158" s="242">
        <v>892</v>
      </c>
      <c r="C158" s="244" t="s">
        <v>880</v>
      </c>
      <c r="D158" s="242">
        <v>637</v>
      </c>
      <c r="E158" s="242"/>
      <c r="F158" s="244"/>
      <c r="G158" s="58"/>
      <c r="H158" s="62"/>
      <c r="I158" s="63"/>
      <c r="J158" s="63"/>
      <c r="K158" s="63"/>
      <c r="L158" s="64"/>
      <c r="M158" s="65"/>
      <c r="N158" s="65"/>
      <c r="O158" s="65"/>
    </row>
    <row r="159" spans="1:15" ht="25.5" x14ac:dyDescent="0.2">
      <c r="A159" s="242">
        <v>893</v>
      </c>
      <c r="B159" s="242">
        <v>893</v>
      </c>
      <c r="C159" s="244" t="s">
        <v>881</v>
      </c>
      <c r="D159" s="242"/>
      <c r="E159" s="242"/>
      <c r="F159" s="244"/>
      <c r="G159" s="58"/>
      <c r="H159" s="62"/>
      <c r="I159" s="63"/>
      <c r="J159" s="63"/>
      <c r="K159" s="63"/>
      <c r="L159" s="64"/>
      <c r="M159" s="65"/>
      <c r="N159" s="65"/>
      <c r="O159" s="65"/>
    </row>
    <row r="160" spans="1:15" ht="12.75" x14ac:dyDescent="0.2">
      <c r="A160" s="242">
        <v>894</v>
      </c>
      <c r="B160" s="242">
        <v>894</v>
      </c>
      <c r="C160" s="244">
        <v>1100039600033</v>
      </c>
      <c r="D160" s="242"/>
      <c r="E160" s="242"/>
      <c r="F160" s="244"/>
      <c r="G160" s="58"/>
      <c r="H160" s="62"/>
      <c r="I160" s="63"/>
      <c r="J160" s="63"/>
      <c r="K160" s="63"/>
      <c r="L160" s="64"/>
      <c r="M160" s="65"/>
      <c r="N160" s="65"/>
      <c r="O160" s="65"/>
    </row>
    <row r="161" spans="1:15" ht="12.75" x14ac:dyDescent="0.2">
      <c r="A161" s="242">
        <v>896</v>
      </c>
      <c r="B161" s="242">
        <v>896</v>
      </c>
      <c r="C161" s="244">
        <v>1160001363390</v>
      </c>
      <c r="D161" s="242">
        <v>638</v>
      </c>
      <c r="E161" s="242"/>
      <c r="F161" s="244"/>
      <c r="G161" s="58"/>
      <c r="H161" s="62"/>
      <c r="I161" s="63"/>
      <c r="J161" s="63"/>
      <c r="K161" s="63"/>
      <c r="L161" s="64"/>
      <c r="M161" s="65"/>
      <c r="N161" s="65"/>
      <c r="O161" s="65"/>
    </row>
    <row r="162" spans="1:15" ht="12.75" x14ac:dyDescent="0.2">
      <c r="A162" s="242">
        <v>897</v>
      </c>
      <c r="B162" s="242">
        <v>897</v>
      </c>
      <c r="C162" s="244">
        <v>1160001457392</v>
      </c>
      <c r="D162" s="242">
        <v>639</v>
      </c>
      <c r="E162" s="242"/>
      <c r="F162" s="244"/>
      <c r="G162" s="58"/>
      <c r="H162" s="62"/>
      <c r="I162" s="63"/>
      <c r="J162" s="63"/>
      <c r="K162" s="63"/>
      <c r="L162" s="64"/>
      <c r="M162" s="65"/>
      <c r="N162" s="65"/>
      <c r="O162" s="65"/>
    </row>
    <row r="163" spans="1:15" ht="12.75" x14ac:dyDescent="0.2">
      <c r="A163" s="242">
        <v>898</v>
      </c>
      <c r="B163" s="242">
        <v>898</v>
      </c>
      <c r="C163" s="244">
        <v>1170000117971</v>
      </c>
      <c r="D163" s="242">
        <v>641</v>
      </c>
      <c r="E163" s="242"/>
      <c r="F163" s="244"/>
      <c r="G163" s="58"/>
      <c r="H163" s="62"/>
      <c r="I163" s="63"/>
      <c r="J163" s="63"/>
      <c r="K163" s="63"/>
      <c r="L163" s="64"/>
      <c r="M163" s="65"/>
      <c r="N163" s="65"/>
      <c r="O163" s="65"/>
    </row>
    <row r="164" spans="1:15" ht="12.75" x14ac:dyDescent="0.2">
      <c r="A164" s="242">
        <v>899</v>
      </c>
      <c r="B164" s="242">
        <v>899</v>
      </c>
      <c r="C164" s="244" t="s">
        <v>883</v>
      </c>
      <c r="D164" s="242"/>
      <c r="E164" s="242"/>
      <c r="F164" s="244"/>
      <c r="G164" s="58"/>
      <c r="H164" s="62"/>
      <c r="I164" s="63"/>
      <c r="J164" s="63"/>
      <c r="K164" s="63"/>
      <c r="L164" s="64"/>
      <c r="M164" s="65"/>
      <c r="N164" s="65"/>
      <c r="O164" s="65"/>
    </row>
    <row r="165" spans="1:15" ht="12.75" x14ac:dyDescent="0.2">
      <c r="A165" s="242">
        <v>902</v>
      </c>
      <c r="B165" s="242">
        <v>902</v>
      </c>
      <c r="C165" s="244">
        <v>1170000199789</v>
      </c>
      <c r="D165" s="242">
        <v>650</v>
      </c>
      <c r="E165" s="242"/>
      <c r="F165" s="244"/>
      <c r="G165" s="58"/>
      <c r="H165" s="62"/>
      <c r="I165" s="63"/>
      <c r="J165" s="63"/>
      <c r="K165" s="63"/>
      <c r="L165" s="64"/>
      <c r="M165" s="65"/>
      <c r="N165" s="65"/>
      <c r="O165" s="65"/>
    </row>
    <row r="166" spans="1:15" ht="12.75" x14ac:dyDescent="0.2">
      <c r="A166" s="242">
        <v>903</v>
      </c>
      <c r="B166" s="242">
        <v>903</v>
      </c>
      <c r="C166" s="244">
        <v>1170000137579</v>
      </c>
      <c r="D166" s="242">
        <v>651</v>
      </c>
      <c r="E166" s="242"/>
      <c r="F166" s="244"/>
      <c r="G166" s="58"/>
      <c r="H166" s="62"/>
      <c r="I166" s="63"/>
      <c r="J166" s="63"/>
      <c r="K166" s="63"/>
      <c r="L166" s="64"/>
      <c r="M166" s="65"/>
      <c r="N166" s="65"/>
      <c r="O166" s="65"/>
    </row>
    <row r="167" spans="1:15" ht="12.75" x14ac:dyDescent="0.2">
      <c r="A167" s="242">
        <v>904</v>
      </c>
      <c r="B167" s="242">
        <v>904</v>
      </c>
      <c r="C167" s="244">
        <v>1160001324665</v>
      </c>
      <c r="D167" s="242"/>
      <c r="E167" s="242"/>
      <c r="F167" s="244"/>
      <c r="G167" s="58"/>
      <c r="H167" s="62"/>
      <c r="I167" s="63"/>
      <c r="J167" s="63"/>
      <c r="K167" s="63"/>
      <c r="L167" s="64"/>
      <c r="M167" s="65"/>
      <c r="N167" s="65"/>
      <c r="O167" s="65"/>
    </row>
    <row r="168" spans="1:15" ht="12.75" x14ac:dyDescent="0.2">
      <c r="A168" s="242">
        <v>905</v>
      </c>
      <c r="B168" s="242">
        <v>905</v>
      </c>
      <c r="C168" s="244">
        <v>1170000112477</v>
      </c>
      <c r="D168" s="242">
        <v>642</v>
      </c>
      <c r="E168" s="242"/>
      <c r="F168" s="244"/>
      <c r="G168" s="58"/>
      <c r="H168" s="62"/>
      <c r="I168" s="63"/>
      <c r="J168" s="63"/>
      <c r="K168" s="63"/>
      <c r="L168" s="64"/>
      <c r="M168" s="65"/>
      <c r="N168" s="65"/>
      <c r="O168" s="65"/>
    </row>
    <row r="169" spans="1:15" ht="12.75" x14ac:dyDescent="0.2">
      <c r="A169" s="242">
        <v>906</v>
      </c>
      <c r="B169" s="242">
        <v>906</v>
      </c>
      <c r="C169" s="244">
        <v>1160001415347</v>
      </c>
      <c r="D169" s="242">
        <v>643</v>
      </c>
      <c r="E169" s="242"/>
      <c r="F169" s="244"/>
      <c r="G169" s="58"/>
      <c r="H169" s="62"/>
      <c r="I169" s="63"/>
      <c r="J169" s="63"/>
      <c r="K169" s="63"/>
      <c r="L169" s="64"/>
      <c r="M169" s="65"/>
      <c r="N169" s="65"/>
      <c r="O169" s="65"/>
    </row>
    <row r="170" spans="1:15" ht="12.75" x14ac:dyDescent="0.2">
      <c r="A170" s="242">
        <v>907</v>
      </c>
      <c r="B170" s="242">
        <v>907</v>
      </c>
      <c r="C170" s="244">
        <v>1170000059210</v>
      </c>
      <c r="D170" s="242">
        <v>644</v>
      </c>
      <c r="E170" s="242"/>
      <c r="F170" s="244"/>
      <c r="G170" s="58"/>
      <c r="H170" s="62"/>
      <c r="I170" s="63"/>
      <c r="J170" s="63"/>
      <c r="K170" s="63"/>
      <c r="L170" s="64"/>
      <c r="M170" s="65"/>
      <c r="N170" s="65"/>
      <c r="O170" s="65"/>
    </row>
    <row r="171" spans="1:15" ht="12.75" x14ac:dyDescent="0.2">
      <c r="A171" s="242">
        <v>908</v>
      </c>
      <c r="B171" s="242">
        <v>908</v>
      </c>
      <c r="C171" s="244">
        <v>1170000117944</v>
      </c>
      <c r="D171" s="242">
        <v>645</v>
      </c>
      <c r="E171" s="242"/>
      <c r="F171" s="244"/>
      <c r="G171" s="58"/>
      <c r="H171" s="62"/>
      <c r="I171" s="63"/>
      <c r="J171" s="63"/>
      <c r="K171" s="63"/>
      <c r="L171" s="64"/>
      <c r="M171" s="65"/>
      <c r="N171" s="65"/>
      <c r="O171" s="65"/>
    </row>
    <row r="172" spans="1:15" ht="12.75" x14ac:dyDescent="0.2">
      <c r="A172" s="242">
        <v>909</v>
      </c>
      <c r="B172" s="242">
        <v>909</v>
      </c>
      <c r="C172" s="244">
        <v>1170000146670</v>
      </c>
      <c r="D172" s="242">
        <v>652</v>
      </c>
      <c r="E172" s="242"/>
      <c r="F172" s="244"/>
      <c r="G172" s="58"/>
      <c r="H172" s="62"/>
      <c r="I172" s="63"/>
      <c r="J172" s="63"/>
      <c r="K172" s="63"/>
      <c r="L172" s="64"/>
      <c r="M172" s="65"/>
      <c r="N172" s="65"/>
      <c r="O172" s="65"/>
    </row>
    <row r="173" spans="1:15" ht="12.75" x14ac:dyDescent="0.2">
      <c r="A173" s="242">
        <v>910</v>
      </c>
      <c r="B173" s="242">
        <v>910</v>
      </c>
      <c r="C173" s="244">
        <v>1130000085288</v>
      </c>
      <c r="D173" s="242"/>
      <c r="E173" s="242"/>
      <c r="F173" s="244"/>
      <c r="G173" s="58"/>
      <c r="H173" s="62"/>
      <c r="I173" s="63"/>
      <c r="J173" s="63"/>
      <c r="K173" s="63"/>
      <c r="L173" s="64"/>
      <c r="M173" s="65"/>
      <c r="N173" s="65"/>
      <c r="O173" s="65"/>
    </row>
    <row r="174" spans="1:15" ht="12.75" x14ac:dyDescent="0.2">
      <c r="A174" s="242">
        <v>911</v>
      </c>
      <c r="B174" s="242">
        <v>911</v>
      </c>
      <c r="C174" s="244">
        <v>1170000110600</v>
      </c>
      <c r="D174" s="242">
        <v>647</v>
      </c>
      <c r="E174" s="242"/>
      <c r="F174" s="244"/>
      <c r="G174" s="58"/>
      <c r="H174" s="62"/>
      <c r="I174" s="63"/>
      <c r="J174" s="63"/>
      <c r="K174" s="63"/>
      <c r="L174" s="64"/>
      <c r="M174" s="65"/>
      <c r="N174" s="65"/>
      <c r="O174" s="65"/>
    </row>
    <row r="175" spans="1:15" ht="12.75" x14ac:dyDescent="0.2">
      <c r="A175" s="242">
        <v>912</v>
      </c>
      <c r="B175" s="242">
        <v>912</v>
      </c>
      <c r="C175" s="244">
        <v>1170000111881</v>
      </c>
      <c r="D175" s="242">
        <v>648</v>
      </c>
      <c r="E175" s="242"/>
      <c r="F175" s="244"/>
      <c r="G175" s="58"/>
      <c r="H175" s="62"/>
      <c r="I175" s="63"/>
      <c r="J175" s="63"/>
      <c r="K175" s="63"/>
      <c r="L175" s="64"/>
      <c r="M175" s="65"/>
      <c r="N175" s="65"/>
      <c r="O175" s="65"/>
    </row>
    <row r="176" spans="1:15" ht="12.75" x14ac:dyDescent="0.2">
      <c r="A176" s="242">
        <v>913</v>
      </c>
      <c r="B176" s="242">
        <v>913</v>
      </c>
      <c r="C176" s="244">
        <v>1170000113443</v>
      </c>
      <c r="D176" s="242">
        <v>649</v>
      </c>
      <c r="E176" s="242"/>
      <c r="F176" s="244"/>
      <c r="G176" s="58"/>
      <c r="H176" s="62"/>
      <c r="I176" s="63"/>
      <c r="J176" s="63"/>
      <c r="K176" s="63"/>
      <c r="L176" s="64"/>
      <c r="M176" s="65"/>
      <c r="N176" s="65"/>
      <c r="O176" s="65"/>
    </row>
    <row r="177" spans="1:15" ht="12.75" x14ac:dyDescent="0.2">
      <c r="A177" s="242">
        <v>914</v>
      </c>
      <c r="B177" s="242">
        <v>914</v>
      </c>
      <c r="C177" s="244">
        <v>1170000172954</v>
      </c>
      <c r="D177" s="242">
        <v>653</v>
      </c>
      <c r="E177" s="242"/>
      <c r="F177" s="244"/>
      <c r="G177" s="58"/>
      <c r="H177" s="62"/>
      <c r="I177" s="63"/>
      <c r="J177" s="63"/>
      <c r="K177" s="63"/>
      <c r="L177" s="64"/>
      <c r="M177" s="65"/>
      <c r="N177" s="65"/>
      <c r="O177" s="65"/>
    </row>
    <row r="178" spans="1:15" ht="12.75" x14ac:dyDescent="0.2">
      <c r="A178" s="242">
        <v>915</v>
      </c>
      <c r="B178" s="242">
        <v>915</v>
      </c>
      <c r="C178" s="244">
        <v>1170000722696</v>
      </c>
      <c r="D178" s="242">
        <v>654</v>
      </c>
      <c r="E178" s="242"/>
      <c r="F178" s="244"/>
      <c r="G178" s="58"/>
      <c r="H178" s="62"/>
      <c r="I178" s="63"/>
      <c r="J178" s="63"/>
      <c r="K178" s="63"/>
      <c r="L178" s="64"/>
      <c r="M178" s="65"/>
      <c r="N178" s="65"/>
      <c r="O178" s="65"/>
    </row>
    <row r="179" spans="1:15" ht="12.75" x14ac:dyDescent="0.2">
      <c r="A179" s="242">
        <v>916</v>
      </c>
      <c r="B179" s="242">
        <v>916</v>
      </c>
      <c r="C179" s="244">
        <v>1170000398486</v>
      </c>
      <c r="D179" s="242">
        <v>646</v>
      </c>
      <c r="E179" s="242"/>
      <c r="F179" s="244"/>
      <c r="G179" s="58"/>
      <c r="H179" s="62"/>
      <c r="I179" s="63"/>
      <c r="J179" s="63"/>
      <c r="K179" s="63"/>
      <c r="L179" s="64"/>
      <c r="M179" s="65"/>
      <c r="N179" s="65"/>
      <c r="O179" s="65"/>
    </row>
    <row r="180" spans="1:15" ht="12.75" x14ac:dyDescent="0.2">
      <c r="A180" s="242">
        <v>917</v>
      </c>
      <c r="B180" s="242">
        <v>917</v>
      </c>
      <c r="C180" s="244">
        <v>1170000154538</v>
      </c>
      <c r="D180" s="242">
        <v>655</v>
      </c>
      <c r="E180" s="242"/>
      <c r="F180" s="244"/>
      <c r="G180" s="58"/>
      <c r="H180" s="62"/>
      <c r="I180" s="63"/>
      <c r="J180" s="63"/>
      <c r="K180" s="63"/>
      <c r="L180" s="64"/>
      <c r="M180" s="65"/>
      <c r="N180" s="65"/>
      <c r="O180" s="65"/>
    </row>
    <row r="181" spans="1:15" ht="12.75" x14ac:dyDescent="0.2">
      <c r="A181" s="242">
        <v>918</v>
      </c>
      <c r="B181" s="242">
        <v>918</v>
      </c>
      <c r="C181" s="244">
        <v>1170000174827</v>
      </c>
      <c r="D181" s="242">
        <v>656</v>
      </c>
      <c r="E181" s="242"/>
      <c r="F181" s="244"/>
      <c r="G181" s="58"/>
      <c r="H181" s="62"/>
      <c r="I181" s="63"/>
      <c r="J181" s="63"/>
      <c r="K181" s="63"/>
      <c r="L181" s="64"/>
      <c r="M181" s="65"/>
      <c r="N181" s="65"/>
      <c r="O181" s="65"/>
    </row>
    <row r="182" spans="1:15" ht="12.75" x14ac:dyDescent="0.2">
      <c r="A182" s="242">
        <v>919</v>
      </c>
      <c r="B182" s="242">
        <v>919</v>
      </c>
      <c r="C182" s="244">
        <v>1170000182961</v>
      </c>
      <c r="D182" s="242">
        <v>657</v>
      </c>
      <c r="E182" s="242"/>
      <c r="F182" s="244"/>
      <c r="G182" s="58"/>
      <c r="H182" s="62"/>
      <c r="I182" s="63"/>
      <c r="J182" s="63"/>
      <c r="K182" s="63"/>
      <c r="L182" s="64"/>
      <c r="M182" s="65"/>
      <c r="N182" s="65"/>
      <c r="O182" s="65"/>
    </row>
    <row r="183" spans="1:15" ht="12.75" x14ac:dyDescent="0.2">
      <c r="A183" s="242">
        <v>920</v>
      </c>
      <c r="B183" s="242">
        <v>920</v>
      </c>
      <c r="C183" s="244">
        <v>1170000233552</v>
      </c>
      <c r="D183" s="242">
        <v>658</v>
      </c>
      <c r="E183" s="242"/>
      <c r="F183" s="244"/>
      <c r="G183" s="58"/>
      <c r="H183" s="62"/>
      <c r="I183" s="63"/>
      <c r="J183" s="63"/>
      <c r="K183" s="63"/>
      <c r="L183" s="64"/>
      <c r="M183" s="65"/>
      <c r="N183" s="65"/>
      <c r="O183" s="65"/>
    </row>
    <row r="184" spans="1:15" ht="12.75" x14ac:dyDescent="0.2">
      <c r="A184" s="242">
        <v>922</v>
      </c>
      <c r="B184" s="242">
        <v>922</v>
      </c>
      <c r="C184" s="244">
        <v>1170000280108</v>
      </c>
      <c r="D184" s="242">
        <v>660</v>
      </c>
      <c r="E184" s="242"/>
      <c r="F184" s="244"/>
      <c r="G184" s="58"/>
      <c r="H184" s="62"/>
      <c r="I184" s="63"/>
      <c r="J184" s="63"/>
      <c r="K184" s="63"/>
      <c r="L184" s="64"/>
      <c r="M184" s="65"/>
      <c r="N184" s="65"/>
      <c r="O184" s="65"/>
    </row>
    <row r="185" spans="1:15" ht="12.75" x14ac:dyDescent="0.2">
      <c r="A185" s="242">
        <v>923</v>
      </c>
      <c r="B185" s="242">
        <v>923</v>
      </c>
      <c r="C185" s="244">
        <v>1170000280960</v>
      </c>
      <c r="D185" s="242">
        <v>691</v>
      </c>
      <c r="E185" s="242"/>
      <c r="F185" s="244"/>
      <c r="G185" s="58"/>
      <c r="H185" s="62"/>
      <c r="I185" s="63"/>
      <c r="J185" s="63"/>
      <c r="K185" s="63"/>
      <c r="L185" s="64"/>
      <c r="M185" s="65"/>
      <c r="N185" s="65"/>
      <c r="O185" s="65"/>
    </row>
    <row r="186" spans="1:15" ht="12.75" x14ac:dyDescent="0.2">
      <c r="A186" s="242">
        <v>924</v>
      </c>
      <c r="B186" s="242">
        <v>924</v>
      </c>
      <c r="C186" s="244">
        <v>1170000281175</v>
      </c>
      <c r="D186" s="242">
        <v>692</v>
      </c>
      <c r="E186" s="242"/>
      <c r="F186" s="244"/>
      <c r="G186" s="58"/>
      <c r="H186" s="62"/>
      <c r="I186" s="63"/>
      <c r="J186" s="63"/>
      <c r="K186" s="63"/>
      <c r="L186" s="64"/>
      <c r="M186" s="65"/>
      <c r="N186" s="65"/>
      <c r="O186" s="65"/>
    </row>
    <row r="187" spans="1:15" ht="12.75" x14ac:dyDescent="0.2">
      <c r="A187" s="242">
        <v>925</v>
      </c>
      <c r="B187" s="242">
        <v>925</v>
      </c>
      <c r="C187" s="244">
        <v>1170000306909</v>
      </c>
      <c r="D187" s="242">
        <v>693</v>
      </c>
      <c r="E187" s="242"/>
      <c r="F187" s="244"/>
      <c r="G187" s="58"/>
      <c r="H187" s="62"/>
      <c r="I187" s="63"/>
      <c r="J187" s="63"/>
      <c r="K187" s="63"/>
      <c r="L187" s="64"/>
      <c r="M187" s="65"/>
      <c r="N187" s="65"/>
      <c r="O187" s="65"/>
    </row>
    <row r="188" spans="1:15" ht="12.75" x14ac:dyDescent="0.2">
      <c r="A188" s="242">
        <v>930</v>
      </c>
      <c r="B188" s="242">
        <v>930</v>
      </c>
      <c r="C188" s="244">
        <v>1170000073288</v>
      </c>
      <c r="D188" s="242"/>
      <c r="E188" s="242"/>
      <c r="F188" s="244"/>
      <c r="G188" s="58"/>
      <c r="H188" s="62"/>
      <c r="I188" s="63"/>
      <c r="J188" s="63"/>
      <c r="K188" s="63"/>
      <c r="L188" s="64"/>
      <c r="M188" s="65"/>
      <c r="N188" s="65"/>
      <c r="O188" s="65"/>
    </row>
    <row r="189" spans="1:15" ht="51" x14ac:dyDescent="0.2">
      <c r="A189" s="242">
        <v>931</v>
      </c>
      <c r="B189" s="242">
        <v>931</v>
      </c>
      <c r="C189" s="244" t="s">
        <v>882</v>
      </c>
      <c r="D189" s="242"/>
      <c r="E189" s="242"/>
      <c r="F189" s="244"/>
      <c r="G189" s="58"/>
      <c r="H189" s="62"/>
      <c r="I189" s="63"/>
      <c r="J189" s="63"/>
      <c r="K189" s="63"/>
      <c r="L189" s="64"/>
      <c r="M189" s="65"/>
      <c r="N189" s="65"/>
      <c r="O189" s="65"/>
    </row>
    <row r="190" spans="1:15" ht="12.75" x14ac:dyDescent="0.2">
      <c r="A190" s="242">
        <v>932</v>
      </c>
      <c r="B190" s="242">
        <v>932</v>
      </c>
      <c r="C190" s="244">
        <v>1160001446600</v>
      </c>
      <c r="D190" s="242"/>
      <c r="E190" s="242"/>
      <c r="F190" s="244"/>
      <c r="G190" s="58"/>
      <c r="H190" s="62"/>
      <c r="I190" s="63"/>
      <c r="J190" s="63"/>
      <c r="K190" s="63"/>
      <c r="L190" s="64"/>
      <c r="M190" s="65"/>
      <c r="N190" s="65"/>
      <c r="O190" s="65"/>
    </row>
    <row r="191" spans="1:15" ht="12.75" x14ac:dyDescent="0.2">
      <c r="A191" s="242">
        <v>940</v>
      </c>
      <c r="B191" s="242">
        <v>940</v>
      </c>
      <c r="C191" s="244">
        <v>1170000306884</v>
      </c>
      <c r="D191" s="242">
        <v>694</v>
      </c>
      <c r="E191" s="242"/>
      <c r="F191" s="244"/>
      <c r="G191" s="58"/>
      <c r="H191" s="62"/>
      <c r="I191" s="63"/>
      <c r="J191" s="63"/>
      <c r="K191" s="63"/>
      <c r="L191" s="64"/>
      <c r="M191" s="65"/>
      <c r="N191" s="65"/>
      <c r="O191" s="65"/>
    </row>
    <row r="192" spans="1:15" ht="12.75" x14ac:dyDescent="0.2">
      <c r="A192" s="242">
        <v>941</v>
      </c>
      <c r="B192" s="242">
        <v>941</v>
      </c>
      <c r="C192" s="244">
        <v>1170000313162</v>
      </c>
      <c r="D192" s="242">
        <v>695</v>
      </c>
      <c r="E192" s="242"/>
      <c r="F192" s="244"/>
      <c r="G192" s="58"/>
      <c r="H192" s="62"/>
      <c r="I192" s="63"/>
      <c r="J192" s="63"/>
      <c r="K192" s="63"/>
      <c r="L192" s="64"/>
      <c r="M192" s="65"/>
      <c r="N192" s="65"/>
      <c r="O192" s="65"/>
    </row>
    <row r="193" spans="1:15" ht="12.75" x14ac:dyDescent="0.2">
      <c r="A193" s="242">
        <v>942</v>
      </c>
      <c r="B193" s="242">
        <v>942</v>
      </c>
      <c r="C193" s="244">
        <v>1170000319234</v>
      </c>
      <c r="D193" s="242">
        <v>696</v>
      </c>
      <c r="E193" s="242"/>
      <c r="F193" s="244"/>
      <c r="G193" s="58"/>
      <c r="H193" s="62"/>
      <c r="I193" s="63"/>
      <c r="J193" s="63"/>
      <c r="K193" s="63"/>
      <c r="L193" s="64"/>
      <c r="M193" s="65"/>
      <c r="N193" s="65"/>
      <c r="O193" s="65"/>
    </row>
    <row r="194" spans="1:15" ht="12.75" x14ac:dyDescent="0.2">
      <c r="A194" s="242">
        <v>943</v>
      </c>
      <c r="B194" s="242">
        <v>943</v>
      </c>
      <c r="C194" s="244">
        <v>1170000325283</v>
      </c>
      <c r="D194" s="242">
        <v>697</v>
      </c>
      <c r="E194" s="242"/>
      <c r="F194" s="244"/>
      <c r="G194" s="58"/>
      <c r="H194" s="62"/>
      <c r="I194" s="63"/>
      <c r="J194" s="63"/>
      <c r="K194" s="63"/>
      <c r="L194" s="64"/>
      <c r="M194" s="65"/>
      <c r="N194" s="65"/>
      <c r="O194" s="65"/>
    </row>
    <row r="195" spans="1:15" ht="12.75" x14ac:dyDescent="0.2">
      <c r="A195" s="242">
        <v>944</v>
      </c>
      <c r="B195" s="242">
        <v>944</v>
      </c>
      <c r="C195" s="244">
        <v>1170000325308</v>
      </c>
      <c r="D195" s="242">
        <v>698</v>
      </c>
      <c r="E195" s="242"/>
      <c r="F195" s="244"/>
      <c r="G195" s="58"/>
      <c r="H195" s="62"/>
      <c r="I195" s="63"/>
      <c r="J195" s="63"/>
      <c r="K195" s="63"/>
      <c r="L195" s="64"/>
      <c r="M195" s="65"/>
      <c r="N195" s="65"/>
      <c r="O195" s="65"/>
    </row>
    <row r="196" spans="1:15" ht="12.75" x14ac:dyDescent="0.2">
      <c r="A196" s="242">
        <v>945</v>
      </c>
      <c r="B196" s="242">
        <v>945</v>
      </c>
      <c r="C196" s="244">
        <v>1170000326454</v>
      </c>
      <c r="D196" s="242">
        <v>699</v>
      </c>
      <c r="E196" s="242"/>
      <c r="F196" s="244"/>
      <c r="G196" s="58"/>
      <c r="H196" s="62"/>
      <c r="I196" s="63"/>
      <c r="J196" s="63"/>
      <c r="K196" s="63"/>
      <c r="L196" s="64"/>
      <c r="M196" s="65"/>
      <c r="N196" s="65"/>
      <c r="O196" s="65"/>
    </row>
    <row r="197" spans="1:15" ht="12.75" x14ac:dyDescent="0.2">
      <c r="A197" s="242">
        <v>946</v>
      </c>
      <c r="B197" s="242">
        <v>946</v>
      </c>
      <c r="C197" s="244">
        <v>1170000337508</v>
      </c>
      <c r="D197" s="242">
        <v>701</v>
      </c>
      <c r="E197" s="242"/>
      <c r="F197" s="244"/>
      <c r="G197" s="58"/>
      <c r="H197" s="62"/>
      <c r="I197" s="63"/>
      <c r="J197" s="63"/>
      <c r="K197" s="63"/>
      <c r="L197" s="64"/>
      <c r="M197" s="65"/>
      <c r="N197" s="65"/>
      <c r="O197" s="65"/>
    </row>
    <row r="198" spans="1:15" ht="12.75" x14ac:dyDescent="0.2">
      <c r="A198" s="242">
        <v>947</v>
      </c>
      <c r="B198" s="242">
        <v>947</v>
      </c>
      <c r="C198" s="244">
        <v>1170000369068</v>
      </c>
      <c r="D198" s="242">
        <v>702</v>
      </c>
      <c r="E198" s="242"/>
      <c r="F198" s="244"/>
      <c r="G198" s="58"/>
      <c r="H198" s="62"/>
      <c r="I198" s="63"/>
      <c r="J198" s="63"/>
      <c r="K198" s="63"/>
      <c r="L198" s="64"/>
      <c r="M198" s="65"/>
      <c r="N198" s="65"/>
      <c r="O198" s="65"/>
    </row>
    <row r="199" spans="1:15" ht="12.75" x14ac:dyDescent="0.2">
      <c r="A199" s="242">
        <v>948</v>
      </c>
      <c r="B199" s="242">
        <v>948</v>
      </c>
      <c r="C199" s="244">
        <v>1170000369100</v>
      </c>
      <c r="D199" s="242">
        <v>703</v>
      </c>
      <c r="E199" s="242"/>
      <c r="F199" s="244"/>
      <c r="G199" s="58"/>
      <c r="H199" s="62"/>
      <c r="I199" s="63"/>
      <c r="J199" s="63"/>
      <c r="K199" s="63"/>
      <c r="L199" s="64"/>
      <c r="M199" s="65"/>
      <c r="N199" s="65"/>
      <c r="O199" s="65"/>
    </row>
    <row r="200" spans="1:15" ht="12.75" x14ac:dyDescent="0.2">
      <c r="A200" s="242">
        <v>949</v>
      </c>
      <c r="B200" s="242">
        <v>949</v>
      </c>
      <c r="C200" s="244">
        <v>1170000369129</v>
      </c>
      <c r="D200" s="242">
        <v>704</v>
      </c>
      <c r="E200" s="242"/>
      <c r="F200" s="244"/>
      <c r="G200" s="58"/>
      <c r="H200" s="62"/>
      <c r="I200" s="63"/>
      <c r="J200" s="63"/>
      <c r="K200" s="63"/>
      <c r="L200" s="64"/>
      <c r="M200" s="65"/>
      <c r="N200" s="65"/>
      <c r="O200" s="65"/>
    </row>
    <row r="201" spans="1:15" ht="12.75" x14ac:dyDescent="0.2">
      <c r="A201" s="242">
        <v>950</v>
      </c>
      <c r="B201" s="242">
        <v>950</v>
      </c>
      <c r="C201" s="244">
        <v>1170000388743</v>
      </c>
      <c r="D201" s="242">
        <v>661</v>
      </c>
      <c r="E201" s="242"/>
      <c r="F201" s="244"/>
      <c r="G201" s="58"/>
      <c r="H201" s="62"/>
      <c r="I201" s="63"/>
      <c r="J201" s="63"/>
      <c r="K201" s="63"/>
      <c r="L201" s="64"/>
      <c r="M201" s="65"/>
      <c r="N201" s="65"/>
      <c r="O201" s="65"/>
    </row>
    <row r="202" spans="1:15" ht="12.75" x14ac:dyDescent="0.2">
      <c r="A202" s="242">
        <v>951</v>
      </c>
      <c r="B202" s="242">
        <v>951</v>
      </c>
      <c r="C202" s="244">
        <v>1170000394960</v>
      </c>
      <c r="D202" s="242">
        <v>662</v>
      </c>
      <c r="E202" s="242"/>
      <c r="F202" s="244"/>
      <c r="G202" s="58"/>
      <c r="H202" s="62"/>
      <c r="I202" s="63"/>
      <c r="J202" s="63"/>
      <c r="K202" s="63"/>
      <c r="L202" s="64"/>
      <c r="M202" s="65"/>
      <c r="N202" s="65"/>
      <c r="O202" s="65"/>
    </row>
    <row r="203" spans="1:15" ht="12.75" x14ac:dyDescent="0.2">
      <c r="A203" s="242">
        <v>952</v>
      </c>
      <c r="B203" s="242">
        <v>952</v>
      </c>
      <c r="C203" s="244">
        <v>1170000395954</v>
      </c>
      <c r="D203" s="242">
        <v>663</v>
      </c>
      <c r="E203" s="242"/>
      <c r="F203" s="244"/>
      <c r="G203" s="58"/>
      <c r="H203" s="62"/>
      <c r="I203" s="63"/>
      <c r="J203" s="63"/>
      <c r="K203" s="63"/>
      <c r="L203" s="64"/>
      <c r="M203" s="65"/>
      <c r="N203" s="65"/>
      <c r="O203" s="65"/>
    </row>
    <row r="204" spans="1:15" ht="12.75" x14ac:dyDescent="0.2">
      <c r="A204" s="242">
        <v>953</v>
      </c>
      <c r="B204" s="242">
        <v>953</v>
      </c>
      <c r="C204" s="244">
        <v>1170000400772</v>
      </c>
      <c r="D204" s="242">
        <v>664</v>
      </c>
      <c r="E204" s="242"/>
      <c r="F204" s="244"/>
      <c r="G204" s="58"/>
      <c r="H204" s="62"/>
      <c r="I204" s="63"/>
      <c r="J204" s="63"/>
      <c r="K204" s="63"/>
      <c r="L204" s="64"/>
      <c r="M204" s="65"/>
      <c r="N204" s="65"/>
      <c r="O204" s="65"/>
    </row>
    <row r="205" spans="1:15" ht="12.75" x14ac:dyDescent="0.2">
      <c r="A205" s="242">
        <v>954</v>
      </c>
      <c r="B205" s="242">
        <v>954</v>
      </c>
      <c r="C205" s="244">
        <v>1170000407875</v>
      </c>
      <c r="D205" s="242">
        <v>665</v>
      </c>
      <c r="E205" s="242"/>
      <c r="F205" s="244"/>
      <c r="G205" s="58"/>
      <c r="H205" s="62"/>
      <c r="I205" s="63"/>
      <c r="J205" s="63"/>
      <c r="K205" s="63"/>
      <c r="L205" s="64"/>
      <c r="M205" s="65"/>
      <c r="N205" s="65"/>
      <c r="O205" s="65"/>
    </row>
    <row r="206" spans="1:15" ht="12.75" x14ac:dyDescent="0.2">
      <c r="A206" s="242">
        <v>955</v>
      </c>
      <c r="B206" s="242">
        <v>955</v>
      </c>
      <c r="C206" s="244">
        <v>1170000409696</v>
      </c>
      <c r="D206" s="242">
        <v>666</v>
      </c>
      <c r="E206" s="242"/>
      <c r="F206" s="244"/>
      <c r="G206" s="58"/>
      <c r="H206" s="62"/>
      <c r="I206" s="63"/>
      <c r="J206" s="63"/>
      <c r="K206" s="63"/>
      <c r="L206" s="64"/>
      <c r="M206" s="65"/>
      <c r="N206" s="65"/>
      <c r="O206" s="65"/>
    </row>
    <row r="207" spans="1:15" ht="12.75" x14ac:dyDescent="0.2">
      <c r="A207" s="242">
        <v>956</v>
      </c>
      <c r="B207" s="242">
        <v>956</v>
      </c>
      <c r="C207" s="244">
        <v>1170000415946</v>
      </c>
      <c r="D207" s="242">
        <v>667</v>
      </c>
      <c r="E207" s="242"/>
      <c r="F207" s="244"/>
      <c r="G207" s="58"/>
      <c r="H207" s="62"/>
      <c r="I207" s="63"/>
      <c r="J207" s="63"/>
      <c r="K207" s="63"/>
      <c r="L207" s="64"/>
      <c r="M207" s="65"/>
      <c r="N207" s="65"/>
      <c r="O207" s="65"/>
    </row>
    <row r="208" spans="1:15" ht="12.75" x14ac:dyDescent="0.2">
      <c r="A208" s="242">
        <v>957</v>
      </c>
      <c r="B208" s="242">
        <v>957</v>
      </c>
      <c r="C208" s="244">
        <v>1170000413692</v>
      </c>
      <c r="D208" s="242">
        <v>668</v>
      </c>
      <c r="E208" s="242"/>
      <c r="F208" s="244"/>
      <c r="G208" s="58"/>
      <c r="H208" s="62"/>
      <c r="I208" s="63"/>
      <c r="J208" s="63"/>
      <c r="K208" s="63"/>
      <c r="L208" s="64"/>
      <c r="M208" s="65"/>
      <c r="N208" s="65"/>
      <c r="O208" s="65"/>
    </row>
    <row r="209" spans="1:15" ht="12.75" x14ac:dyDescent="0.2">
      <c r="A209" s="242">
        <v>958</v>
      </c>
      <c r="B209" s="242">
        <v>958</v>
      </c>
      <c r="C209" s="244">
        <v>1170000424904</v>
      </c>
      <c r="D209" s="242">
        <v>669</v>
      </c>
      <c r="E209" s="242"/>
      <c r="F209" s="244"/>
      <c r="G209" s="58"/>
      <c r="H209" s="62"/>
      <c r="I209" s="63"/>
      <c r="J209" s="63"/>
      <c r="K209" s="63"/>
      <c r="L209" s="64"/>
      <c r="M209" s="65"/>
      <c r="N209" s="65"/>
      <c r="O209" s="65"/>
    </row>
    <row r="210" spans="1:15" ht="12.75" x14ac:dyDescent="0.2">
      <c r="A210" s="242">
        <v>959</v>
      </c>
      <c r="B210" s="242">
        <v>959</v>
      </c>
      <c r="C210" s="244">
        <v>1170000427170</v>
      </c>
      <c r="D210" s="242">
        <v>670</v>
      </c>
      <c r="E210" s="242"/>
      <c r="F210" s="244"/>
      <c r="G210" s="58"/>
      <c r="H210" s="62"/>
      <c r="I210" s="63"/>
      <c r="J210" s="63"/>
      <c r="K210" s="63"/>
      <c r="L210" s="64"/>
      <c r="M210" s="65"/>
      <c r="N210" s="65"/>
      <c r="O210" s="65"/>
    </row>
    <row r="211" spans="1:15" ht="12.75" x14ac:dyDescent="0.2">
      <c r="A211" s="242">
        <v>960</v>
      </c>
      <c r="B211" s="242">
        <v>960</v>
      </c>
      <c r="C211" s="244">
        <v>1170000428528</v>
      </c>
      <c r="D211" s="242">
        <v>671</v>
      </c>
      <c r="E211" s="242"/>
      <c r="F211" s="244"/>
      <c r="G211" s="58"/>
      <c r="H211" s="62"/>
      <c r="I211" s="63"/>
      <c r="J211" s="63"/>
      <c r="K211" s="63"/>
      <c r="L211" s="64"/>
      <c r="M211" s="65"/>
      <c r="N211" s="65"/>
      <c r="O211" s="65"/>
    </row>
    <row r="212" spans="1:15" ht="12.75" x14ac:dyDescent="0.2">
      <c r="A212" s="242">
        <v>961</v>
      </c>
      <c r="B212" s="242">
        <v>961</v>
      </c>
      <c r="C212" s="244">
        <v>1170000430182</v>
      </c>
      <c r="D212" s="242">
        <v>672</v>
      </c>
      <c r="E212" s="242"/>
      <c r="F212" s="244"/>
      <c r="G212" s="58"/>
      <c r="H212" s="62"/>
      <c r="I212" s="63"/>
      <c r="J212" s="63"/>
      <c r="K212" s="63"/>
      <c r="L212" s="64"/>
      <c r="M212" s="65"/>
      <c r="N212" s="65"/>
      <c r="O212" s="65"/>
    </row>
    <row r="213" spans="1:15" ht="12.75" x14ac:dyDescent="0.2">
      <c r="A213" s="242">
        <v>962</v>
      </c>
      <c r="B213" s="242">
        <v>962</v>
      </c>
      <c r="C213" s="244">
        <v>1170000439877</v>
      </c>
      <c r="D213" s="242">
        <v>673</v>
      </c>
      <c r="E213" s="242"/>
      <c r="F213" s="244"/>
      <c r="G213" s="58"/>
      <c r="H213" s="62"/>
      <c r="I213" s="63"/>
      <c r="J213" s="63"/>
      <c r="K213" s="63"/>
      <c r="L213" s="64"/>
      <c r="M213" s="65"/>
      <c r="N213" s="65"/>
      <c r="O213" s="65"/>
    </row>
    <row r="214" spans="1:15" ht="12.75" x14ac:dyDescent="0.2">
      <c r="A214" s="242">
        <v>963</v>
      </c>
      <c r="B214" s="242">
        <v>963</v>
      </c>
      <c r="C214" s="244">
        <v>1170000438312</v>
      </c>
      <c r="D214" s="242">
        <v>674</v>
      </c>
      <c r="E214" s="242"/>
      <c r="F214" s="244"/>
      <c r="G214" s="58"/>
      <c r="H214" s="62"/>
      <c r="I214" s="63"/>
      <c r="J214" s="63"/>
      <c r="K214" s="63"/>
      <c r="L214" s="64"/>
      <c r="M214" s="65"/>
      <c r="N214" s="65"/>
      <c r="O214" s="65"/>
    </row>
    <row r="215" spans="1:15" ht="12.75" x14ac:dyDescent="0.2">
      <c r="A215" s="242">
        <v>964</v>
      </c>
      <c r="B215" s="242">
        <v>964</v>
      </c>
      <c r="C215" s="244">
        <v>1170000437211</v>
      </c>
      <c r="D215" s="242">
        <v>675</v>
      </c>
      <c r="E215" s="242"/>
      <c r="F215" s="244"/>
      <c r="G215" s="58"/>
      <c r="H215" s="62"/>
      <c r="I215" s="63"/>
      <c r="J215" s="63"/>
      <c r="K215" s="63"/>
      <c r="L215" s="64"/>
      <c r="M215" s="65"/>
      <c r="N215" s="65"/>
      <c r="O215" s="65"/>
    </row>
    <row r="216" spans="1:15" ht="12.75" x14ac:dyDescent="0.2">
      <c r="A216" s="242">
        <v>965</v>
      </c>
      <c r="B216" s="242">
        <v>965</v>
      </c>
      <c r="C216" s="244">
        <v>1170000444690</v>
      </c>
      <c r="D216" s="242">
        <v>676</v>
      </c>
      <c r="E216" s="242"/>
      <c r="F216" s="244"/>
      <c r="G216" s="58"/>
      <c r="H216" s="62"/>
      <c r="I216" s="63"/>
      <c r="J216" s="63"/>
      <c r="K216" s="63"/>
      <c r="L216" s="64"/>
      <c r="M216" s="65"/>
      <c r="N216" s="65"/>
      <c r="O216" s="65"/>
    </row>
    <row r="217" spans="1:15" ht="12.75" x14ac:dyDescent="0.2">
      <c r="A217" s="242">
        <v>966</v>
      </c>
      <c r="B217" s="242">
        <v>966</v>
      </c>
      <c r="C217" s="244">
        <v>1170000445115</v>
      </c>
      <c r="D217" s="242">
        <v>677</v>
      </c>
      <c r="E217" s="242"/>
      <c r="F217" s="244"/>
      <c r="G217" s="58"/>
      <c r="H217" s="62"/>
      <c r="I217" s="63"/>
      <c r="J217" s="63"/>
      <c r="K217" s="63"/>
      <c r="L217" s="64"/>
      <c r="M217" s="65"/>
      <c r="N217" s="65"/>
      <c r="O217" s="65"/>
    </row>
    <row r="218" spans="1:15" ht="12.75" x14ac:dyDescent="0.2">
      <c r="A218" s="242">
        <v>968</v>
      </c>
      <c r="B218" s="242">
        <v>968</v>
      </c>
      <c r="C218" s="244">
        <v>1170000446615</v>
      </c>
      <c r="D218" s="242">
        <v>679</v>
      </c>
      <c r="E218" s="242"/>
      <c r="F218" s="244"/>
      <c r="G218" s="58"/>
      <c r="H218" s="62"/>
      <c r="I218" s="63"/>
      <c r="J218" s="63"/>
      <c r="K218" s="63"/>
      <c r="L218" s="64"/>
      <c r="M218" s="65"/>
      <c r="N218" s="65"/>
      <c r="O218" s="65"/>
    </row>
    <row r="219" spans="1:15" ht="12.75" x14ac:dyDescent="0.2">
      <c r="A219" s="242">
        <v>969</v>
      </c>
      <c r="B219" s="242">
        <v>969</v>
      </c>
      <c r="C219" s="244">
        <v>1170000447033</v>
      </c>
      <c r="D219" s="242">
        <v>680</v>
      </c>
      <c r="E219" s="242"/>
      <c r="F219" s="244"/>
      <c r="G219" s="58"/>
      <c r="H219" s="62"/>
      <c r="I219" s="63"/>
      <c r="J219" s="63"/>
      <c r="K219" s="63"/>
      <c r="L219" s="64"/>
      <c r="M219" s="65"/>
      <c r="N219" s="65"/>
      <c r="O219" s="65"/>
    </row>
    <row r="220" spans="1:15" ht="12.75" x14ac:dyDescent="0.2">
      <c r="A220" s="242">
        <v>2034</v>
      </c>
      <c r="B220" s="242">
        <v>2034</v>
      </c>
      <c r="C220" s="244">
        <v>2034</v>
      </c>
      <c r="D220" s="242">
        <v>2034</v>
      </c>
      <c r="E220" s="242"/>
      <c r="F220" s="242"/>
      <c r="G220" s="58"/>
      <c r="H220" s="62"/>
      <c r="I220" s="63"/>
      <c r="J220" s="63"/>
      <c r="K220" s="63"/>
      <c r="L220" s="64"/>
      <c r="M220" s="65"/>
      <c r="N220" s="65"/>
      <c r="O220" s="65"/>
    </row>
    <row r="221" spans="1:15" ht="12.75" x14ac:dyDescent="0.2">
      <c r="A221" s="242">
        <v>7015</v>
      </c>
      <c r="B221" s="242">
        <v>7015</v>
      </c>
      <c r="C221" s="244">
        <v>7015</v>
      </c>
      <c r="D221" s="242">
        <v>7015</v>
      </c>
      <c r="E221" s="242"/>
      <c r="F221" s="242"/>
      <c r="G221" s="58"/>
      <c r="H221" s="62"/>
      <c r="I221" s="63"/>
      <c r="J221" s="63"/>
      <c r="K221" s="63"/>
      <c r="L221" s="64"/>
      <c r="M221" s="65"/>
      <c r="N221" s="65"/>
      <c r="O221" s="65"/>
    </row>
    <row r="222" spans="1:15" ht="12.75" x14ac:dyDescent="0.2">
      <c r="A222" s="242">
        <v>7315</v>
      </c>
      <c r="B222" s="242">
        <v>7315</v>
      </c>
      <c r="C222" s="244">
        <v>7315</v>
      </c>
      <c r="D222" s="242">
        <v>7316</v>
      </c>
      <c r="E222" s="242"/>
      <c r="F222" s="242"/>
      <c r="G222" s="58"/>
      <c r="H222" s="62"/>
      <c r="I222" s="63"/>
      <c r="J222" s="63"/>
      <c r="K222" s="63"/>
      <c r="L222" s="64"/>
      <c r="M222" s="65"/>
      <c r="N222" s="65"/>
      <c r="O222" s="65"/>
    </row>
    <row r="223" spans="1:15" ht="12.75" x14ac:dyDescent="0.2">
      <c r="A223" s="242">
        <v>7324</v>
      </c>
      <c r="B223" s="242">
        <v>7324</v>
      </c>
      <c r="C223" s="244">
        <v>7324</v>
      </c>
      <c r="D223" s="242">
        <v>7325</v>
      </c>
      <c r="E223" s="242"/>
      <c r="F223" s="242"/>
      <c r="G223" s="58"/>
      <c r="H223" s="62"/>
      <c r="I223" s="63"/>
      <c r="J223" s="63"/>
      <c r="K223" s="63"/>
      <c r="L223" s="64"/>
      <c r="M223" s="65"/>
      <c r="N223" s="65"/>
      <c r="O223" s="65"/>
    </row>
    <row r="224" spans="1:15" ht="12.75" x14ac:dyDescent="0.2">
      <c r="A224" s="242">
        <v>7326</v>
      </c>
      <c r="B224" s="242">
        <v>7326</v>
      </c>
      <c r="C224" s="244">
        <v>7326</v>
      </c>
      <c r="D224" s="242">
        <v>7327</v>
      </c>
      <c r="E224" s="242"/>
      <c r="F224" s="242"/>
      <c r="G224" s="58"/>
      <c r="H224" s="62"/>
      <c r="I224" s="63"/>
      <c r="J224" s="63"/>
      <c r="K224" s="63"/>
      <c r="L224" s="64"/>
      <c r="M224" s="65"/>
      <c r="N224" s="65"/>
      <c r="O224" s="65"/>
    </row>
    <row r="225" spans="1:15" ht="12.75" x14ac:dyDescent="0.2">
      <c r="A225" s="242">
        <v>10500</v>
      </c>
      <c r="B225" s="242">
        <v>10500</v>
      </c>
      <c r="C225" s="244" t="s">
        <v>883</v>
      </c>
      <c r="D225" s="242">
        <v>10501</v>
      </c>
      <c r="E225" s="242"/>
      <c r="F225" s="244"/>
      <c r="G225" s="58"/>
      <c r="H225" s="62"/>
      <c r="I225" s="63"/>
      <c r="J225" s="63"/>
      <c r="K225" s="63"/>
      <c r="L225" s="64"/>
      <c r="M225" s="65"/>
      <c r="N225" s="65"/>
      <c r="O225" s="65"/>
    </row>
    <row r="226" spans="1:15" ht="12.75" x14ac:dyDescent="0.2">
      <c r="A226" s="242" t="s">
        <v>733</v>
      </c>
      <c r="B226" s="242" t="s">
        <v>733</v>
      </c>
      <c r="C226" s="242" t="s">
        <v>733</v>
      </c>
      <c r="D226" s="242" t="s">
        <v>734</v>
      </c>
      <c r="E226" s="242"/>
      <c r="F226" s="242"/>
      <c r="G226" s="58"/>
      <c r="H226" s="62"/>
      <c r="I226" s="63"/>
      <c r="J226" s="63"/>
      <c r="K226" s="63"/>
      <c r="L226" s="64"/>
      <c r="M226" s="65"/>
      <c r="N226" s="65"/>
      <c r="O226" s="65"/>
    </row>
    <row r="227" spans="1:15" ht="12.75" x14ac:dyDescent="0.2">
      <c r="A227" s="242" t="s">
        <v>735</v>
      </c>
      <c r="B227" s="242" t="s">
        <v>735</v>
      </c>
      <c r="C227" s="242" t="s">
        <v>735</v>
      </c>
      <c r="D227" s="242" t="s">
        <v>736</v>
      </c>
      <c r="E227" s="242"/>
      <c r="F227" s="242"/>
      <c r="G227" s="58"/>
      <c r="H227" s="62"/>
      <c r="I227" s="63"/>
      <c r="J227" s="63"/>
      <c r="K227" s="63"/>
      <c r="L227" s="64"/>
      <c r="M227" s="65"/>
      <c r="N227" s="65"/>
      <c r="O227" s="65"/>
    </row>
    <row r="228" spans="1:15" ht="12.75" x14ac:dyDescent="0.2">
      <c r="A228" s="242" t="s">
        <v>737</v>
      </c>
      <c r="B228" s="242" t="s">
        <v>737</v>
      </c>
      <c r="C228" s="242" t="s">
        <v>737</v>
      </c>
      <c r="D228" s="242" t="s">
        <v>738</v>
      </c>
      <c r="E228" s="242"/>
      <c r="F228" s="242"/>
      <c r="G228" s="58"/>
      <c r="H228" s="62"/>
      <c r="I228" s="63"/>
      <c r="J228" s="63"/>
      <c r="K228" s="63"/>
      <c r="L228" s="64"/>
      <c r="M228" s="65"/>
      <c r="N228" s="65"/>
      <c r="O228" s="65"/>
    </row>
    <row r="229" spans="1:15" ht="12.75" x14ac:dyDescent="0.2">
      <c r="A229" s="242" t="s">
        <v>739</v>
      </c>
      <c r="B229" s="242" t="s">
        <v>739</v>
      </c>
      <c r="C229" s="242" t="s">
        <v>739</v>
      </c>
      <c r="D229" s="242" t="s">
        <v>740</v>
      </c>
      <c r="E229" s="242"/>
      <c r="F229" s="242"/>
      <c r="G229" s="58"/>
      <c r="H229" s="62"/>
      <c r="I229" s="63"/>
      <c r="J229" s="63"/>
      <c r="K229" s="63"/>
      <c r="L229" s="64"/>
      <c r="M229" s="65"/>
      <c r="N229" s="65"/>
      <c r="O229" s="65"/>
    </row>
    <row r="230" spans="1:15" ht="12.75" x14ac:dyDescent="0.2">
      <c r="A230" s="242" t="s">
        <v>741</v>
      </c>
      <c r="B230" s="242" t="s">
        <v>741</v>
      </c>
      <c r="C230" s="242" t="s">
        <v>741</v>
      </c>
      <c r="D230" s="242" t="s">
        <v>742</v>
      </c>
      <c r="E230" s="242"/>
      <c r="F230" s="242"/>
      <c r="G230" s="58"/>
      <c r="H230" s="62"/>
      <c r="I230" s="63"/>
      <c r="J230" s="63"/>
      <c r="K230" s="63"/>
      <c r="L230" s="64"/>
      <c r="M230" s="65"/>
      <c r="N230" s="65"/>
      <c r="O230" s="65"/>
    </row>
    <row r="231" spans="1:15" ht="12.75" x14ac:dyDescent="0.2">
      <c r="A231" s="242" t="s">
        <v>743</v>
      </c>
      <c r="B231" s="242" t="s">
        <v>743</v>
      </c>
      <c r="C231" s="242" t="s">
        <v>743</v>
      </c>
      <c r="D231" s="242" t="s">
        <v>744</v>
      </c>
      <c r="E231" s="242"/>
      <c r="F231" s="242"/>
      <c r="G231" s="58"/>
      <c r="H231" s="62"/>
      <c r="I231" s="63"/>
      <c r="J231" s="63"/>
      <c r="K231" s="63"/>
      <c r="L231" s="64"/>
      <c r="M231" s="65"/>
      <c r="N231" s="65"/>
      <c r="O231" s="65"/>
    </row>
    <row r="232" spans="1:15" ht="12.75" x14ac:dyDescent="0.2">
      <c r="A232" s="242" t="s">
        <v>745</v>
      </c>
      <c r="B232" s="242" t="s">
        <v>745</v>
      </c>
      <c r="C232" s="242" t="s">
        <v>745</v>
      </c>
      <c r="D232" s="242" t="s">
        <v>746</v>
      </c>
      <c r="E232" s="242"/>
      <c r="F232" s="242"/>
      <c r="G232" s="58"/>
      <c r="H232" s="62"/>
      <c r="I232" s="63"/>
      <c r="J232" s="63"/>
      <c r="K232" s="63"/>
      <c r="L232" s="64"/>
      <c r="M232" s="65"/>
      <c r="N232" s="65"/>
      <c r="O232" s="65"/>
    </row>
    <row r="233" spans="1:15" ht="12.75" x14ac:dyDescent="0.2">
      <c r="A233" s="242" t="s">
        <v>747</v>
      </c>
      <c r="B233" s="242" t="s">
        <v>747</v>
      </c>
      <c r="C233" s="242" t="s">
        <v>747</v>
      </c>
      <c r="D233" s="242" t="s">
        <v>748</v>
      </c>
      <c r="E233" s="242"/>
      <c r="F233" s="242"/>
      <c r="G233" s="58"/>
      <c r="H233" s="62"/>
      <c r="I233" s="63"/>
      <c r="J233" s="63"/>
      <c r="K233" s="63"/>
      <c r="L233" s="64"/>
      <c r="M233" s="65"/>
      <c r="N233" s="65"/>
      <c r="O233" s="65"/>
    </row>
    <row r="234" spans="1:15" ht="12.75" x14ac:dyDescent="0.2">
      <c r="A234" s="242" t="s">
        <v>749</v>
      </c>
      <c r="B234" s="242" t="s">
        <v>749</v>
      </c>
      <c r="C234" s="242" t="s">
        <v>749</v>
      </c>
      <c r="D234" s="242" t="s">
        <v>750</v>
      </c>
      <c r="E234" s="242"/>
      <c r="F234" s="242"/>
      <c r="G234" s="58"/>
      <c r="H234" s="62"/>
      <c r="I234" s="63"/>
      <c r="J234" s="63"/>
      <c r="K234" s="63"/>
      <c r="L234" s="64"/>
      <c r="M234" s="65"/>
      <c r="N234" s="65"/>
      <c r="O234" s="65"/>
    </row>
    <row r="235" spans="1:15" ht="12.75" x14ac:dyDescent="0.2">
      <c r="A235" s="242" t="s">
        <v>751</v>
      </c>
      <c r="B235" s="242" t="s">
        <v>751</v>
      </c>
      <c r="C235" s="242" t="s">
        <v>751</v>
      </c>
      <c r="D235" s="242" t="s">
        <v>752</v>
      </c>
      <c r="E235" s="242"/>
      <c r="F235" s="242"/>
      <c r="G235" s="58"/>
      <c r="H235" s="62"/>
      <c r="I235" s="63"/>
      <c r="J235" s="63"/>
      <c r="K235" s="63"/>
      <c r="L235" s="64"/>
      <c r="M235" s="65"/>
      <c r="N235" s="65"/>
      <c r="O235" s="65"/>
    </row>
    <row r="236" spans="1:15" ht="12.75" x14ac:dyDescent="0.2">
      <c r="A236" s="242" t="s">
        <v>753</v>
      </c>
      <c r="B236" s="242" t="s">
        <v>753</v>
      </c>
      <c r="C236" s="242" t="s">
        <v>753</v>
      </c>
      <c r="D236" s="242" t="s">
        <v>754</v>
      </c>
      <c r="E236" s="242"/>
      <c r="F236" s="242"/>
      <c r="G236" s="58"/>
      <c r="H236" s="62"/>
      <c r="I236" s="63"/>
      <c r="J236" s="63"/>
      <c r="K236" s="63"/>
      <c r="L236" s="64"/>
      <c r="M236" s="65"/>
      <c r="N236" s="65"/>
      <c r="O236" s="65"/>
    </row>
    <row r="237" spans="1:15" ht="12.75" x14ac:dyDescent="0.2">
      <c r="A237" s="242" t="s">
        <v>755</v>
      </c>
      <c r="B237" s="242" t="s">
        <v>755</v>
      </c>
      <c r="C237" s="242" t="s">
        <v>755</v>
      </c>
      <c r="D237" s="242" t="s">
        <v>756</v>
      </c>
      <c r="E237" s="242"/>
      <c r="F237" s="242"/>
      <c r="G237" s="58"/>
      <c r="H237" s="62"/>
      <c r="I237" s="63"/>
      <c r="J237" s="63"/>
      <c r="K237" s="63"/>
      <c r="L237" s="64"/>
      <c r="M237" s="65"/>
      <c r="N237" s="65"/>
      <c r="O237" s="65"/>
    </row>
    <row r="238" spans="1:15" ht="12.75" x14ac:dyDescent="0.2">
      <c r="A238" s="242" t="s">
        <v>757</v>
      </c>
      <c r="B238" s="242" t="s">
        <v>757</v>
      </c>
      <c r="C238" s="242" t="s">
        <v>757</v>
      </c>
      <c r="D238" s="242" t="s">
        <v>758</v>
      </c>
      <c r="E238" s="242"/>
      <c r="F238" s="242"/>
      <c r="G238" s="58"/>
      <c r="H238" s="62"/>
      <c r="I238" s="63"/>
      <c r="J238" s="63"/>
      <c r="K238" s="63"/>
      <c r="L238" s="64"/>
      <c r="M238" s="65"/>
      <c r="N238" s="65"/>
      <c r="O238" s="65"/>
    </row>
    <row r="239" spans="1:15" ht="12.75" x14ac:dyDescent="0.2">
      <c r="A239" s="242" t="s">
        <v>759</v>
      </c>
      <c r="B239" s="242" t="s">
        <v>759</v>
      </c>
      <c r="C239" s="242" t="s">
        <v>759</v>
      </c>
      <c r="D239" s="242" t="s">
        <v>760</v>
      </c>
      <c r="E239" s="242"/>
      <c r="F239" s="242"/>
      <c r="G239" s="58"/>
      <c r="H239" s="62"/>
      <c r="I239" s="63"/>
      <c r="J239" s="63"/>
      <c r="K239" s="63"/>
      <c r="L239" s="64"/>
      <c r="M239" s="65"/>
      <c r="N239" s="65"/>
      <c r="O239" s="65"/>
    </row>
    <row r="240" spans="1:15" ht="12.75" x14ac:dyDescent="0.2">
      <c r="A240" s="242" t="s">
        <v>761</v>
      </c>
      <c r="B240" s="242" t="s">
        <v>761</v>
      </c>
      <c r="C240" s="242" t="s">
        <v>761</v>
      </c>
      <c r="D240" s="242" t="s">
        <v>762</v>
      </c>
      <c r="E240" s="242"/>
      <c r="F240" s="242"/>
      <c r="G240" s="58"/>
      <c r="H240" s="62"/>
      <c r="I240" s="63"/>
      <c r="J240" s="63"/>
      <c r="K240" s="63"/>
      <c r="L240" s="64"/>
      <c r="M240" s="65"/>
      <c r="N240" s="65"/>
      <c r="O240" s="65"/>
    </row>
    <row r="241" spans="1:15" ht="12.75" x14ac:dyDescent="0.2">
      <c r="A241" s="242" t="s">
        <v>763</v>
      </c>
      <c r="B241" s="242" t="s">
        <v>763</v>
      </c>
      <c r="C241" s="242" t="s">
        <v>763</v>
      </c>
      <c r="D241" s="242" t="s">
        <v>764</v>
      </c>
      <c r="E241" s="242"/>
      <c r="F241" s="242"/>
      <c r="G241" s="58"/>
      <c r="H241" s="62"/>
      <c r="I241" s="63"/>
      <c r="J241" s="63"/>
      <c r="K241" s="63"/>
      <c r="L241" s="64"/>
      <c r="M241" s="65"/>
      <c r="N241" s="65"/>
      <c r="O241" s="65"/>
    </row>
    <row r="242" spans="1:15" ht="12.75" x14ac:dyDescent="0.2">
      <c r="A242" s="242" t="s">
        <v>765</v>
      </c>
      <c r="B242" s="242" t="s">
        <v>765</v>
      </c>
      <c r="C242" s="242" t="s">
        <v>765</v>
      </c>
      <c r="D242" s="242" t="s">
        <v>766</v>
      </c>
      <c r="E242" s="242"/>
      <c r="F242" s="242"/>
      <c r="G242" s="58"/>
      <c r="H242" s="62"/>
      <c r="I242" s="63"/>
      <c r="J242" s="63"/>
      <c r="K242" s="63"/>
      <c r="L242" s="64"/>
      <c r="M242" s="65"/>
      <c r="N242" s="65"/>
      <c r="O242" s="65"/>
    </row>
    <row r="243" spans="1:15" ht="12.75" x14ac:dyDescent="0.2">
      <c r="A243" s="242" t="s">
        <v>767</v>
      </c>
      <c r="B243" s="242" t="s">
        <v>767</v>
      </c>
      <c r="C243" s="242" t="s">
        <v>767</v>
      </c>
      <c r="D243" s="242" t="s">
        <v>768</v>
      </c>
      <c r="E243" s="242"/>
      <c r="F243" s="242"/>
      <c r="G243" s="58"/>
      <c r="H243" s="62"/>
      <c r="I243" s="63"/>
      <c r="J243" s="63"/>
      <c r="K243" s="63"/>
      <c r="L243" s="64"/>
      <c r="M243" s="65"/>
      <c r="N243" s="65"/>
      <c r="O243" s="65"/>
    </row>
    <row r="244" spans="1:15" ht="12.75" x14ac:dyDescent="0.2">
      <c r="A244" s="242" t="s">
        <v>769</v>
      </c>
      <c r="B244" s="242" t="s">
        <v>769</v>
      </c>
      <c r="C244" s="242" t="s">
        <v>769</v>
      </c>
      <c r="D244" s="242" t="s">
        <v>770</v>
      </c>
      <c r="E244" s="242"/>
      <c r="F244" s="242"/>
      <c r="G244" s="58"/>
      <c r="H244" s="62"/>
      <c r="I244" s="63"/>
      <c r="J244" s="63"/>
      <c r="K244" s="63"/>
      <c r="L244" s="64"/>
      <c r="M244" s="65"/>
      <c r="N244" s="65"/>
      <c r="O244" s="65"/>
    </row>
    <row r="245" spans="1:15" ht="12.75" x14ac:dyDescent="0.2">
      <c r="A245" s="242" t="s">
        <v>771</v>
      </c>
      <c r="B245" s="242" t="s">
        <v>771</v>
      </c>
      <c r="C245" s="242" t="s">
        <v>771</v>
      </c>
      <c r="D245" s="242" t="s">
        <v>772</v>
      </c>
      <c r="E245" s="242"/>
      <c r="F245" s="242"/>
      <c r="G245" s="58"/>
      <c r="H245" s="62"/>
      <c r="I245" s="63"/>
      <c r="J245" s="63"/>
      <c r="K245" s="63"/>
      <c r="L245" s="64"/>
      <c r="M245" s="65"/>
      <c r="N245" s="65"/>
      <c r="O245" s="65"/>
    </row>
    <row r="246" spans="1:15" ht="12.75" x14ac:dyDescent="0.2">
      <c r="A246" s="242" t="s">
        <v>773</v>
      </c>
      <c r="B246" s="242" t="s">
        <v>773</v>
      </c>
      <c r="C246" s="242" t="s">
        <v>773</v>
      </c>
      <c r="D246" s="242" t="s">
        <v>774</v>
      </c>
      <c r="E246" s="242"/>
      <c r="F246" s="242"/>
      <c r="G246" s="58"/>
      <c r="H246" s="62"/>
      <c r="I246" s="63"/>
      <c r="J246" s="63"/>
      <c r="K246" s="63"/>
      <c r="L246" s="64"/>
      <c r="M246" s="65"/>
      <c r="N246" s="65"/>
      <c r="O246" s="65"/>
    </row>
    <row r="247" spans="1:15" ht="12.75" x14ac:dyDescent="0.2">
      <c r="A247" s="242" t="s">
        <v>775</v>
      </c>
      <c r="B247" s="242" t="s">
        <v>775</v>
      </c>
      <c r="C247" s="242" t="s">
        <v>775</v>
      </c>
      <c r="D247" s="242" t="s">
        <v>776</v>
      </c>
      <c r="E247" s="242"/>
      <c r="F247" s="242"/>
      <c r="G247" s="58"/>
      <c r="H247" s="62"/>
      <c r="I247" s="63"/>
      <c r="J247" s="63"/>
      <c r="K247" s="63"/>
      <c r="L247" s="64"/>
      <c r="M247" s="65"/>
      <c r="N247" s="65"/>
      <c r="O247" s="65"/>
    </row>
    <row r="248" spans="1:15" ht="12.75" x14ac:dyDescent="0.2">
      <c r="A248" s="242" t="s">
        <v>777</v>
      </c>
      <c r="B248" s="242" t="s">
        <v>777</v>
      </c>
      <c r="C248" s="242" t="s">
        <v>777</v>
      </c>
      <c r="D248" s="242" t="s">
        <v>778</v>
      </c>
      <c r="E248" s="242"/>
      <c r="F248" s="242"/>
      <c r="G248" s="58"/>
      <c r="H248" s="62"/>
      <c r="I248" s="63"/>
      <c r="J248" s="63"/>
      <c r="K248" s="63"/>
      <c r="L248" s="64"/>
      <c r="M248" s="65"/>
      <c r="N248" s="65"/>
      <c r="O248" s="65"/>
    </row>
    <row r="249" spans="1:15" ht="12.75" x14ac:dyDescent="0.2">
      <c r="A249" s="242" t="s">
        <v>779</v>
      </c>
      <c r="B249" s="242" t="s">
        <v>779</v>
      </c>
      <c r="C249" s="242" t="s">
        <v>779</v>
      </c>
      <c r="D249" s="242" t="s">
        <v>780</v>
      </c>
      <c r="E249" s="242"/>
      <c r="F249" s="242"/>
      <c r="G249" s="58"/>
      <c r="H249" s="62"/>
      <c r="I249" s="63"/>
      <c r="J249" s="63"/>
      <c r="K249" s="63"/>
      <c r="L249" s="64"/>
      <c r="M249" s="65"/>
      <c r="N249" s="65"/>
      <c r="O249" s="65"/>
    </row>
    <row r="250" spans="1:15" ht="12.75" x14ac:dyDescent="0.2">
      <c r="A250" s="242" t="s">
        <v>781</v>
      </c>
      <c r="B250" s="242" t="s">
        <v>781</v>
      </c>
      <c r="C250" s="242" t="s">
        <v>781</v>
      </c>
      <c r="D250" s="242" t="s">
        <v>782</v>
      </c>
      <c r="E250" s="242"/>
      <c r="F250" s="242"/>
      <c r="G250" s="58"/>
      <c r="H250" s="62"/>
      <c r="I250" s="63"/>
      <c r="J250" s="63"/>
      <c r="K250" s="63"/>
      <c r="L250" s="64"/>
      <c r="M250" s="65"/>
      <c r="N250" s="65"/>
      <c r="O250" s="65"/>
    </row>
    <row r="251" spans="1:15" ht="12.75" x14ac:dyDescent="0.2">
      <c r="A251" s="242" t="s">
        <v>783</v>
      </c>
      <c r="B251" s="242" t="s">
        <v>783</v>
      </c>
      <c r="C251" s="242" t="s">
        <v>783</v>
      </c>
      <c r="D251" s="242" t="s">
        <v>784</v>
      </c>
      <c r="E251" s="242"/>
      <c r="F251" s="242"/>
      <c r="G251" s="58"/>
      <c r="H251" s="62"/>
      <c r="I251" s="63"/>
      <c r="J251" s="63"/>
      <c r="K251" s="63"/>
      <c r="L251" s="64"/>
      <c r="M251" s="65"/>
      <c r="N251" s="65"/>
      <c r="O251" s="65"/>
    </row>
    <row r="252" spans="1:15" ht="12.75" x14ac:dyDescent="0.2">
      <c r="A252" s="242" t="s">
        <v>785</v>
      </c>
      <c r="B252" s="242" t="s">
        <v>785</v>
      </c>
      <c r="C252" s="242" t="s">
        <v>785</v>
      </c>
      <c r="D252" s="242" t="s">
        <v>786</v>
      </c>
      <c r="E252" s="242"/>
      <c r="F252" s="242"/>
      <c r="G252" s="58"/>
      <c r="H252" s="62"/>
      <c r="I252" s="63"/>
      <c r="J252" s="63"/>
      <c r="K252" s="63"/>
      <c r="L252" s="64"/>
      <c r="M252" s="65"/>
      <c r="N252" s="65"/>
      <c r="O252" s="65"/>
    </row>
    <row r="253" spans="1:15" ht="12.75" x14ac:dyDescent="0.2">
      <c r="A253" s="242" t="s">
        <v>787</v>
      </c>
      <c r="B253" s="242" t="s">
        <v>787</v>
      </c>
      <c r="C253" s="242" t="s">
        <v>787</v>
      </c>
      <c r="D253" s="242" t="s">
        <v>788</v>
      </c>
      <c r="E253" s="242"/>
      <c r="F253" s="242"/>
      <c r="G253" s="58"/>
      <c r="H253" s="62"/>
      <c r="I253" s="63"/>
      <c r="J253" s="63"/>
      <c r="K253" s="63"/>
      <c r="L253" s="64"/>
      <c r="M253" s="65"/>
      <c r="N253" s="65"/>
      <c r="O253" s="65"/>
    </row>
    <row r="254" spans="1:15" ht="12.75" x14ac:dyDescent="0.2">
      <c r="A254" s="242" t="s">
        <v>789</v>
      </c>
      <c r="B254" s="242" t="s">
        <v>789</v>
      </c>
      <c r="C254" s="242" t="s">
        <v>789</v>
      </c>
      <c r="D254" s="242" t="s">
        <v>790</v>
      </c>
      <c r="E254" s="242"/>
      <c r="F254" s="242"/>
      <c r="G254" s="58"/>
      <c r="H254" s="62"/>
      <c r="I254" s="63"/>
      <c r="J254" s="63"/>
      <c r="K254" s="63"/>
      <c r="L254" s="64"/>
      <c r="M254" s="65"/>
      <c r="N254" s="65"/>
      <c r="O254" s="65"/>
    </row>
    <row r="255" spans="1:15" ht="12.75" x14ac:dyDescent="0.2">
      <c r="A255" s="242" t="s">
        <v>791</v>
      </c>
      <c r="B255" s="242" t="s">
        <v>791</v>
      </c>
      <c r="C255" s="242" t="s">
        <v>791</v>
      </c>
      <c r="D255" s="242" t="s">
        <v>792</v>
      </c>
      <c r="E255" s="242"/>
      <c r="F255" s="242"/>
      <c r="G255" s="58"/>
      <c r="H255" s="62"/>
      <c r="I255" s="63"/>
      <c r="J255" s="63"/>
      <c r="K255" s="63"/>
      <c r="L255" s="64"/>
      <c r="M255" s="65"/>
      <c r="N255" s="65"/>
      <c r="O255" s="65"/>
    </row>
    <row r="256" spans="1:15" ht="12.75" x14ac:dyDescent="0.2">
      <c r="A256" s="242" t="s">
        <v>793</v>
      </c>
      <c r="B256" s="242" t="s">
        <v>793</v>
      </c>
      <c r="C256" s="242" t="s">
        <v>793</v>
      </c>
      <c r="D256" s="242" t="s">
        <v>794</v>
      </c>
      <c r="E256" s="242"/>
      <c r="F256" s="242"/>
      <c r="G256" s="58"/>
      <c r="H256" s="62"/>
      <c r="I256" s="63"/>
      <c r="J256" s="63"/>
      <c r="K256" s="63"/>
      <c r="L256" s="64"/>
      <c r="M256" s="65"/>
      <c r="N256" s="65"/>
      <c r="O256" s="65"/>
    </row>
    <row r="257" spans="1:15" ht="12.75" x14ac:dyDescent="0.2">
      <c r="A257" s="242" t="s">
        <v>795</v>
      </c>
      <c r="B257" s="242" t="s">
        <v>795</v>
      </c>
      <c r="C257" s="242" t="s">
        <v>795</v>
      </c>
      <c r="D257" s="242" t="s">
        <v>796</v>
      </c>
      <c r="E257" s="242"/>
      <c r="F257" s="242"/>
      <c r="G257" s="58"/>
      <c r="H257" s="62"/>
      <c r="I257" s="63"/>
      <c r="J257" s="63"/>
      <c r="K257" s="63"/>
      <c r="L257" s="64"/>
      <c r="M257" s="65"/>
      <c r="N257" s="65"/>
      <c r="O257" s="65"/>
    </row>
    <row r="258" spans="1:15" ht="12.75" x14ac:dyDescent="0.2">
      <c r="A258" s="242" t="s">
        <v>797</v>
      </c>
      <c r="B258" s="242" t="s">
        <v>797</v>
      </c>
      <c r="C258" s="242" t="s">
        <v>797</v>
      </c>
      <c r="D258" s="242" t="s">
        <v>798</v>
      </c>
      <c r="E258" s="242"/>
      <c r="F258" s="242"/>
      <c r="G258" s="58"/>
      <c r="H258" s="62"/>
      <c r="I258" s="63"/>
      <c r="J258" s="63"/>
      <c r="K258" s="63"/>
      <c r="L258" s="64"/>
      <c r="M258" s="65"/>
      <c r="N258" s="65"/>
      <c r="O258" s="65"/>
    </row>
    <row r="259" spans="1:15" ht="12.75" x14ac:dyDescent="0.2">
      <c r="A259" s="242" t="s">
        <v>799</v>
      </c>
      <c r="B259" s="242" t="s">
        <v>799</v>
      </c>
      <c r="C259" s="242" t="s">
        <v>799</v>
      </c>
      <c r="D259" s="242" t="s">
        <v>800</v>
      </c>
      <c r="E259" s="242"/>
      <c r="F259" s="242"/>
      <c r="G259" s="58"/>
      <c r="H259" s="62"/>
      <c r="I259" s="63"/>
      <c r="J259" s="63"/>
      <c r="K259" s="63"/>
      <c r="L259" s="64"/>
      <c r="M259" s="65"/>
      <c r="N259" s="65"/>
      <c r="O259" s="65"/>
    </row>
    <row r="260" spans="1:15" ht="12.75" x14ac:dyDescent="0.2">
      <c r="A260" s="242" t="s">
        <v>801</v>
      </c>
      <c r="B260" s="242" t="s">
        <v>801</v>
      </c>
      <c r="C260" s="242" t="s">
        <v>801</v>
      </c>
      <c r="D260" s="242" t="s">
        <v>802</v>
      </c>
      <c r="E260" s="242"/>
      <c r="F260" s="242"/>
      <c r="G260" s="58"/>
      <c r="H260" s="62"/>
      <c r="I260" s="63"/>
      <c r="J260" s="63"/>
      <c r="K260" s="63"/>
      <c r="L260" s="64"/>
      <c r="M260" s="65"/>
      <c r="N260" s="65"/>
      <c r="O260" s="65"/>
    </row>
    <row r="261" spans="1:15" ht="12.75" x14ac:dyDescent="0.2">
      <c r="A261" s="242" t="s">
        <v>803</v>
      </c>
      <c r="B261" s="242" t="s">
        <v>803</v>
      </c>
      <c r="C261" s="242" t="s">
        <v>803</v>
      </c>
      <c r="D261" s="242" t="s">
        <v>804</v>
      </c>
      <c r="E261" s="242"/>
      <c r="F261" s="242"/>
      <c r="G261" s="58"/>
      <c r="H261" s="62"/>
      <c r="I261" s="63"/>
      <c r="J261" s="63"/>
      <c r="K261" s="63"/>
      <c r="L261" s="64"/>
      <c r="M261" s="65"/>
      <c r="N261" s="65"/>
      <c r="O261" s="65"/>
    </row>
    <row r="262" spans="1:15" ht="12.75" x14ac:dyDescent="0.2">
      <c r="A262" s="242" t="s">
        <v>805</v>
      </c>
      <c r="B262" s="242" t="s">
        <v>805</v>
      </c>
      <c r="C262" s="242" t="s">
        <v>805</v>
      </c>
      <c r="D262" s="242" t="s">
        <v>806</v>
      </c>
      <c r="E262" s="242"/>
      <c r="F262" s="242"/>
      <c r="G262" s="58"/>
      <c r="H262" s="62"/>
      <c r="I262" s="63"/>
      <c r="J262" s="63"/>
      <c r="K262" s="63"/>
      <c r="L262" s="64"/>
      <c r="M262" s="65"/>
      <c r="N262" s="65"/>
      <c r="O262" s="65"/>
    </row>
    <row r="263" spans="1:15" ht="12.75" x14ac:dyDescent="0.2">
      <c r="A263" s="242" t="s">
        <v>807</v>
      </c>
      <c r="B263" s="242" t="s">
        <v>807</v>
      </c>
      <c r="C263" s="242" t="s">
        <v>807</v>
      </c>
      <c r="D263" s="242" t="s">
        <v>808</v>
      </c>
      <c r="E263" s="242"/>
      <c r="F263" s="242"/>
      <c r="G263" s="58"/>
      <c r="H263" s="62"/>
      <c r="I263" s="63"/>
      <c r="J263" s="63"/>
      <c r="K263" s="63"/>
      <c r="L263" s="64"/>
      <c r="M263" s="65"/>
      <c r="N263" s="65"/>
      <c r="O263" s="65"/>
    </row>
    <row r="264" spans="1:15" ht="12.75" x14ac:dyDescent="0.2">
      <c r="A264" s="242" t="s">
        <v>809</v>
      </c>
      <c r="B264" s="242" t="s">
        <v>809</v>
      </c>
      <c r="C264" s="242" t="s">
        <v>809</v>
      </c>
      <c r="D264" s="242" t="s">
        <v>810</v>
      </c>
      <c r="E264" s="242"/>
      <c r="F264" s="242"/>
      <c r="G264" s="58"/>
      <c r="H264" s="62"/>
      <c r="I264" s="63"/>
      <c r="J264" s="63"/>
      <c r="K264" s="63"/>
      <c r="L264" s="64"/>
      <c r="M264" s="65"/>
      <c r="N264" s="65"/>
      <c r="O264" s="65"/>
    </row>
    <row r="265" spans="1:15" ht="12.75" x14ac:dyDescent="0.2">
      <c r="A265" s="242" t="s">
        <v>811</v>
      </c>
      <c r="B265" s="242" t="s">
        <v>811</v>
      </c>
      <c r="C265" s="242" t="s">
        <v>811</v>
      </c>
      <c r="D265" s="242" t="s">
        <v>812</v>
      </c>
      <c r="E265" s="242"/>
      <c r="F265" s="242"/>
      <c r="G265" s="58"/>
      <c r="H265" s="62"/>
      <c r="I265" s="63"/>
      <c r="J265" s="63"/>
      <c r="K265" s="63"/>
      <c r="L265" s="64"/>
      <c r="M265" s="65"/>
      <c r="N265" s="65"/>
      <c r="O265" s="65"/>
    </row>
    <row r="266" spans="1:15" ht="12.75" x14ac:dyDescent="0.2">
      <c r="A266" s="242" t="s">
        <v>813</v>
      </c>
      <c r="B266" s="242" t="s">
        <v>813</v>
      </c>
      <c r="C266" s="242" t="s">
        <v>813</v>
      </c>
      <c r="D266" s="242" t="s">
        <v>814</v>
      </c>
      <c r="E266" s="242"/>
      <c r="F266" s="242"/>
      <c r="G266" s="58"/>
      <c r="H266" s="62"/>
      <c r="I266" s="63"/>
      <c r="J266" s="63"/>
      <c r="K266" s="63"/>
      <c r="L266" s="64"/>
      <c r="M266" s="65"/>
      <c r="N266" s="65"/>
      <c r="O266" s="65"/>
    </row>
    <row r="267" spans="1:15" ht="12.75" x14ac:dyDescent="0.2">
      <c r="A267" s="242" t="s">
        <v>815</v>
      </c>
      <c r="B267" s="242" t="s">
        <v>815</v>
      </c>
      <c r="C267" s="242" t="s">
        <v>815</v>
      </c>
      <c r="D267" s="242" t="s">
        <v>816</v>
      </c>
      <c r="E267" s="242"/>
      <c r="F267" s="242"/>
      <c r="G267" s="58"/>
      <c r="H267" s="62"/>
      <c r="I267" s="63"/>
      <c r="J267" s="63"/>
      <c r="K267" s="63"/>
      <c r="L267" s="64"/>
      <c r="M267" s="65"/>
      <c r="N267" s="65"/>
      <c r="O267" s="65"/>
    </row>
    <row r="268" spans="1:15" ht="12.75" x14ac:dyDescent="0.2">
      <c r="A268" s="242" t="s">
        <v>817</v>
      </c>
      <c r="B268" s="242" t="s">
        <v>817</v>
      </c>
      <c r="C268" s="242" t="s">
        <v>817</v>
      </c>
      <c r="D268" s="242" t="s">
        <v>818</v>
      </c>
      <c r="E268" s="242"/>
      <c r="F268" s="242"/>
      <c r="G268" s="58"/>
      <c r="H268" s="62"/>
      <c r="I268" s="63"/>
      <c r="J268" s="63"/>
      <c r="K268" s="63"/>
      <c r="L268" s="64"/>
      <c r="M268" s="65"/>
      <c r="N268" s="65"/>
      <c r="O268" s="65"/>
    </row>
    <row r="269" spans="1:15" ht="12.75" x14ac:dyDescent="0.2">
      <c r="A269" s="242" t="s">
        <v>819</v>
      </c>
      <c r="B269" s="242" t="s">
        <v>819</v>
      </c>
      <c r="C269" s="242" t="s">
        <v>819</v>
      </c>
      <c r="D269" s="242" t="s">
        <v>820</v>
      </c>
      <c r="E269" s="242"/>
      <c r="F269" s="242"/>
      <c r="G269" s="58"/>
      <c r="H269" s="62"/>
      <c r="I269" s="63"/>
      <c r="J269" s="63"/>
      <c r="K269" s="63"/>
      <c r="L269" s="64"/>
      <c r="M269" s="65"/>
      <c r="N269" s="65"/>
      <c r="O269" s="65"/>
    </row>
    <row r="270" spans="1:15" ht="12.75" x14ac:dyDescent="0.2">
      <c r="A270" s="242" t="s">
        <v>821</v>
      </c>
      <c r="B270" s="242" t="s">
        <v>821</v>
      </c>
      <c r="C270" s="242" t="s">
        <v>821</v>
      </c>
      <c r="D270" s="242" t="s">
        <v>822</v>
      </c>
      <c r="E270" s="242"/>
      <c r="F270" s="242"/>
      <c r="G270" s="58"/>
      <c r="H270" s="62"/>
      <c r="I270" s="63"/>
      <c r="J270" s="63"/>
      <c r="K270" s="63"/>
      <c r="L270" s="64"/>
      <c r="M270" s="65"/>
      <c r="N270" s="65"/>
      <c r="O270" s="65"/>
    </row>
    <row r="271" spans="1:15" ht="12.75" x14ac:dyDescent="0.2">
      <c r="A271" s="242" t="s">
        <v>823</v>
      </c>
      <c r="B271" s="242" t="s">
        <v>823</v>
      </c>
      <c r="C271" s="242" t="s">
        <v>823</v>
      </c>
      <c r="D271" s="242" t="s">
        <v>824</v>
      </c>
      <c r="E271" s="242"/>
      <c r="F271" s="242"/>
      <c r="G271" s="58"/>
      <c r="H271" s="62"/>
      <c r="I271" s="63"/>
      <c r="J271" s="63"/>
      <c r="K271" s="63"/>
      <c r="L271" s="64"/>
      <c r="M271" s="65"/>
      <c r="N271" s="65"/>
      <c r="O271" s="65"/>
    </row>
    <row r="272" spans="1:15" ht="12.75" x14ac:dyDescent="0.2">
      <c r="A272" s="242" t="s">
        <v>825</v>
      </c>
      <c r="B272" s="242" t="s">
        <v>825</v>
      </c>
      <c r="C272" s="242" t="s">
        <v>825</v>
      </c>
      <c r="D272" s="242" t="s">
        <v>826</v>
      </c>
      <c r="E272" s="242"/>
      <c r="F272" s="242"/>
      <c r="G272" s="58"/>
      <c r="H272" s="62"/>
      <c r="I272" s="63"/>
      <c r="J272" s="63"/>
      <c r="K272" s="63"/>
      <c r="L272" s="64"/>
      <c r="M272" s="65"/>
      <c r="N272" s="65"/>
      <c r="O272" s="65"/>
    </row>
    <row r="273" spans="1:15" ht="12.75" x14ac:dyDescent="0.2">
      <c r="A273" s="242" t="s">
        <v>827</v>
      </c>
      <c r="B273" s="242" t="s">
        <v>827</v>
      </c>
      <c r="C273" s="242" t="s">
        <v>827</v>
      </c>
      <c r="D273" s="242" t="s">
        <v>828</v>
      </c>
      <c r="E273" s="242"/>
      <c r="F273" s="242"/>
      <c r="G273" s="58"/>
      <c r="H273" s="62"/>
      <c r="I273" s="63"/>
      <c r="J273" s="63"/>
      <c r="K273" s="63"/>
      <c r="L273" s="64"/>
      <c r="M273" s="65"/>
      <c r="N273" s="65"/>
      <c r="O273" s="65"/>
    </row>
    <row r="274" spans="1:15" ht="12.75" x14ac:dyDescent="0.2">
      <c r="A274" s="242" t="s">
        <v>829</v>
      </c>
      <c r="B274" s="242" t="s">
        <v>829</v>
      </c>
      <c r="C274" s="242" t="s">
        <v>829</v>
      </c>
      <c r="D274" s="242" t="s">
        <v>830</v>
      </c>
      <c r="E274" s="242"/>
      <c r="F274" s="242"/>
      <c r="G274" s="58"/>
      <c r="H274" s="62"/>
      <c r="I274" s="63"/>
      <c r="J274" s="63"/>
      <c r="K274" s="63"/>
      <c r="L274" s="64"/>
      <c r="M274" s="65"/>
      <c r="N274" s="65"/>
      <c r="O274" s="65"/>
    </row>
    <row r="275" spans="1:15" ht="12.75" x14ac:dyDescent="0.2">
      <c r="A275" s="242" t="s">
        <v>831</v>
      </c>
      <c r="B275" s="242" t="s">
        <v>831</v>
      </c>
      <c r="C275" s="242" t="s">
        <v>831</v>
      </c>
      <c r="D275" s="242" t="s">
        <v>832</v>
      </c>
      <c r="E275" s="242"/>
      <c r="F275" s="242"/>
      <c r="G275" s="58"/>
      <c r="H275" s="62"/>
      <c r="I275" s="63"/>
      <c r="J275" s="63"/>
      <c r="K275" s="63"/>
      <c r="L275" s="64"/>
      <c r="M275" s="65"/>
      <c r="N275" s="65"/>
      <c r="O275" s="65"/>
    </row>
    <row r="276" spans="1:15" ht="12.75" x14ac:dyDescent="0.2">
      <c r="A276" s="242" t="s">
        <v>833</v>
      </c>
      <c r="B276" s="242" t="s">
        <v>833</v>
      </c>
      <c r="C276" s="242" t="s">
        <v>833</v>
      </c>
      <c r="D276" s="242" t="s">
        <v>834</v>
      </c>
      <c r="E276" s="242"/>
      <c r="F276" s="242"/>
      <c r="G276" s="58"/>
      <c r="H276" s="62"/>
      <c r="I276" s="63"/>
      <c r="J276" s="63"/>
      <c r="K276" s="63"/>
      <c r="L276" s="64"/>
      <c r="M276" s="65"/>
      <c r="N276" s="65"/>
      <c r="O276" s="65"/>
    </row>
    <row r="277" spans="1:15" ht="12.75" x14ac:dyDescent="0.2">
      <c r="A277" s="242" t="s">
        <v>835</v>
      </c>
      <c r="B277" s="242" t="s">
        <v>835</v>
      </c>
      <c r="C277" s="242" t="s">
        <v>835</v>
      </c>
      <c r="D277" s="242" t="s">
        <v>836</v>
      </c>
      <c r="E277" s="242"/>
      <c r="F277" s="242"/>
      <c r="G277" s="58"/>
      <c r="H277" s="62"/>
      <c r="I277" s="63"/>
      <c r="J277" s="63"/>
      <c r="K277" s="63"/>
      <c r="L277" s="64"/>
      <c r="M277" s="65"/>
      <c r="N277" s="65"/>
      <c r="O277" s="65"/>
    </row>
    <row r="278" spans="1:15" ht="12.75" x14ac:dyDescent="0.2">
      <c r="A278" s="242" t="s">
        <v>837</v>
      </c>
      <c r="B278" s="242" t="s">
        <v>837</v>
      </c>
      <c r="C278" s="242" t="s">
        <v>837</v>
      </c>
      <c r="D278" s="242" t="s">
        <v>838</v>
      </c>
      <c r="E278" s="242"/>
      <c r="F278" s="242"/>
      <c r="G278" s="58"/>
      <c r="H278" s="62"/>
      <c r="I278" s="63"/>
      <c r="J278" s="63"/>
      <c r="K278" s="63"/>
      <c r="L278" s="64"/>
      <c r="M278" s="65"/>
      <c r="N278" s="65"/>
      <c r="O278" s="65"/>
    </row>
    <row r="279" spans="1:15" ht="12.75" x14ac:dyDescent="0.2">
      <c r="A279" s="242" t="s">
        <v>839</v>
      </c>
      <c r="B279" s="242" t="s">
        <v>839</v>
      </c>
      <c r="C279" s="242" t="s">
        <v>839</v>
      </c>
      <c r="D279" s="242" t="s">
        <v>840</v>
      </c>
      <c r="E279" s="242"/>
      <c r="F279" s="242"/>
      <c r="G279" s="58"/>
      <c r="H279" s="62"/>
      <c r="I279" s="63"/>
      <c r="J279" s="63"/>
      <c r="K279" s="63"/>
      <c r="L279" s="64"/>
      <c r="M279" s="65"/>
      <c r="N279" s="65"/>
      <c r="O279" s="65"/>
    </row>
    <row r="280" spans="1:15" ht="12.75" x14ac:dyDescent="0.2">
      <c r="A280" s="242" t="s">
        <v>841</v>
      </c>
      <c r="B280" s="242" t="s">
        <v>841</v>
      </c>
      <c r="C280" s="242" t="s">
        <v>841</v>
      </c>
      <c r="D280" s="242" t="s">
        <v>842</v>
      </c>
      <c r="E280" s="242"/>
      <c r="F280" s="242"/>
      <c r="G280" s="58"/>
      <c r="H280" s="62"/>
      <c r="I280" s="63"/>
      <c r="J280" s="63"/>
      <c r="K280" s="63"/>
      <c r="L280" s="64"/>
      <c r="M280" s="65"/>
      <c r="N280" s="65"/>
      <c r="O280" s="65"/>
    </row>
    <row r="281" spans="1:15" ht="12.75" x14ac:dyDescent="0.2">
      <c r="A281" s="242" t="s">
        <v>843</v>
      </c>
      <c r="B281" s="242" t="s">
        <v>843</v>
      </c>
      <c r="C281" s="242" t="s">
        <v>843</v>
      </c>
      <c r="D281" s="242" t="s">
        <v>844</v>
      </c>
      <c r="E281" s="242"/>
      <c r="F281" s="242"/>
      <c r="G281" s="58"/>
      <c r="H281" s="62"/>
      <c r="I281" s="63"/>
      <c r="J281" s="63"/>
      <c r="K281" s="63"/>
      <c r="L281" s="64"/>
      <c r="M281" s="65"/>
      <c r="N281" s="65"/>
      <c r="O281" s="65"/>
    </row>
    <row r="282" spans="1:15" ht="12.75" x14ac:dyDescent="0.2">
      <c r="A282" s="242" t="s">
        <v>845</v>
      </c>
      <c r="B282" s="242" t="s">
        <v>845</v>
      </c>
      <c r="C282" s="242" t="s">
        <v>845</v>
      </c>
      <c r="D282" s="242" t="s">
        <v>846</v>
      </c>
      <c r="E282" s="242"/>
      <c r="F282" s="242"/>
      <c r="G282" s="58"/>
      <c r="H282" s="62"/>
      <c r="I282" s="63"/>
      <c r="J282" s="63"/>
      <c r="K282" s="63"/>
      <c r="L282" s="64"/>
      <c r="M282" s="65"/>
      <c r="N282" s="65"/>
      <c r="O282" s="65"/>
    </row>
    <row r="283" spans="1:15" ht="12.75" x14ac:dyDescent="0.2">
      <c r="A283" s="242" t="s">
        <v>847</v>
      </c>
      <c r="B283" s="242" t="s">
        <v>847</v>
      </c>
      <c r="C283" s="242" t="s">
        <v>847</v>
      </c>
      <c r="D283" s="242" t="s">
        <v>848</v>
      </c>
      <c r="E283" s="242"/>
      <c r="F283" s="242"/>
      <c r="G283" s="58"/>
      <c r="H283" s="62"/>
      <c r="I283" s="63"/>
      <c r="J283" s="63"/>
      <c r="K283" s="63"/>
      <c r="L283" s="64"/>
      <c r="M283" s="65"/>
      <c r="N283" s="65"/>
      <c r="O283" s="65"/>
    </row>
    <row r="284" spans="1:15" ht="12.75" x14ac:dyDescent="0.2">
      <c r="A284" s="242" t="s">
        <v>849</v>
      </c>
      <c r="B284" s="242" t="s">
        <v>849</v>
      </c>
      <c r="C284" s="242" t="s">
        <v>849</v>
      </c>
      <c r="D284" s="242" t="s">
        <v>850</v>
      </c>
      <c r="E284" s="242"/>
      <c r="F284" s="242"/>
      <c r="G284" s="58"/>
      <c r="H284" s="62"/>
      <c r="I284" s="63"/>
      <c r="J284" s="63"/>
      <c r="K284" s="63"/>
      <c r="L284" s="64"/>
      <c r="M284" s="65"/>
      <c r="N284" s="65"/>
      <c r="O284" s="65"/>
    </row>
    <row r="285" spans="1:15" ht="12.75" x14ac:dyDescent="0.2">
      <c r="A285" s="242" t="s">
        <v>851</v>
      </c>
      <c r="B285" s="242" t="s">
        <v>851</v>
      </c>
      <c r="C285" s="242" t="s">
        <v>851</v>
      </c>
      <c r="D285" s="242" t="s">
        <v>852</v>
      </c>
      <c r="E285" s="242"/>
      <c r="F285" s="242"/>
      <c r="G285" s="58"/>
      <c r="H285" s="62"/>
      <c r="I285" s="63"/>
      <c r="J285" s="63"/>
      <c r="K285" s="63"/>
      <c r="L285" s="64"/>
      <c r="M285" s="65"/>
      <c r="N285" s="65"/>
      <c r="O285" s="65"/>
    </row>
    <row r="286" spans="1:15" ht="12.75" x14ac:dyDescent="0.2">
      <c r="A286" s="242" t="s">
        <v>853</v>
      </c>
      <c r="B286" s="242" t="s">
        <v>853</v>
      </c>
      <c r="C286" s="242" t="s">
        <v>853</v>
      </c>
      <c r="D286" s="242" t="s">
        <v>854</v>
      </c>
      <c r="E286" s="242"/>
      <c r="F286" s="242"/>
      <c r="G286" s="58"/>
      <c r="H286" s="62"/>
      <c r="I286" s="63"/>
      <c r="J286" s="63"/>
      <c r="K286" s="63"/>
      <c r="L286" s="64"/>
      <c r="M286" s="65"/>
      <c r="N286" s="65"/>
      <c r="O286" s="65"/>
    </row>
    <row r="287" spans="1:15" ht="12.75" x14ac:dyDescent="0.2">
      <c r="A287" s="242" t="s">
        <v>855</v>
      </c>
      <c r="B287" s="242" t="s">
        <v>855</v>
      </c>
      <c r="C287" s="242" t="s">
        <v>855</v>
      </c>
      <c r="D287" s="242" t="s">
        <v>856</v>
      </c>
      <c r="E287" s="242"/>
      <c r="F287" s="242"/>
      <c r="G287" s="58"/>
      <c r="H287" s="62"/>
      <c r="I287" s="63"/>
      <c r="J287" s="63"/>
      <c r="K287" s="63"/>
      <c r="L287" s="64"/>
      <c r="M287" s="65"/>
      <c r="N287" s="65"/>
      <c r="O287" s="65"/>
    </row>
    <row r="288" spans="1:15" ht="12.75" x14ac:dyDescent="0.2">
      <c r="A288" s="242" t="s">
        <v>857</v>
      </c>
      <c r="B288" s="242" t="s">
        <v>857</v>
      </c>
      <c r="C288" s="242" t="s">
        <v>857</v>
      </c>
      <c r="D288" s="242" t="s">
        <v>858</v>
      </c>
      <c r="E288" s="242"/>
      <c r="F288" s="242"/>
      <c r="G288" s="58"/>
      <c r="H288" s="62"/>
      <c r="I288" s="63"/>
      <c r="J288" s="63"/>
      <c r="K288" s="63"/>
      <c r="L288" s="64"/>
      <c r="M288" s="65"/>
      <c r="N288" s="65"/>
      <c r="O288" s="65"/>
    </row>
    <row r="289" spans="1:15" ht="12.75" x14ac:dyDescent="0.2">
      <c r="A289" s="242" t="s">
        <v>859</v>
      </c>
      <c r="B289" s="242" t="s">
        <v>859</v>
      </c>
      <c r="C289" s="242" t="s">
        <v>859</v>
      </c>
      <c r="D289" s="242" t="s">
        <v>860</v>
      </c>
      <c r="E289" s="242"/>
      <c r="F289" s="242"/>
      <c r="G289" s="58"/>
      <c r="H289" s="62"/>
      <c r="I289" s="63"/>
      <c r="J289" s="63"/>
      <c r="K289" s="63"/>
      <c r="L289" s="64"/>
      <c r="M289" s="65"/>
      <c r="N289" s="65"/>
      <c r="O289" s="65"/>
    </row>
    <row r="290" spans="1:15" ht="12.75" x14ac:dyDescent="0.2">
      <c r="A290" s="242" t="s">
        <v>861</v>
      </c>
      <c r="B290" s="242" t="s">
        <v>861</v>
      </c>
      <c r="C290" s="242" t="s">
        <v>861</v>
      </c>
      <c r="D290" s="242" t="s">
        <v>862</v>
      </c>
      <c r="E290" s="242"/>
      <c r="F290" s="242"/>
      <c r="G290" s="58"/>
      <c r="H290" s="62"/>
      <c r="I290" s="63"/>
      <c r="J290" s="63"/>
      <c r="K290" s="63"/>
      <c r="L290" s="64"/>
      <c r="M290" s="65"/>
      <c r="N290" s="65"/>
      <c r="O290" s="65"/>
    </row>
    <row r="291" spans="1:15" ht="12.75" x14ac:dyDescent="0.2">
      <c r="A291" s="242"/>
      <c r="B291" s="242"/>
      <c r="C291" s="242"/>
      <c r="D291" s="242"/>
      <c r="E291" s="242"/>
      <c r="F291" s="242"/>
      <c r="G291" s="58"/>
      <c r="H291" s="62"/>
      <c r="I291" s="63"/>
      <c r="J291" s="63"/>
      <c r="K291" s="63"/>
      <c r="L291" s="64"/>
      <c r="M291" s="65"/>
      <c r="N291" s="65"/>
      <c r="O291" s="65"/>
    </row>
  </sheetData>
  <autoFilter ref="A10:O291" xr:uid="{00000000-0009-0000-0000-000002000000}"/>
  <mergeCells count="12">
    <mergeCell ref="D6:F6"/>
    <mergeCell ref="A5:C5"/>
    <mergeCell ref="A6:C6"/>
    <mergeCell ref="D7:F7"/>
    <mergeCell ref="D8:F8"/>
    <mergeCell ref="A7:C7"/>
    <mergeCell ref="A8:C8"/>
    <mergeCell ref="F1:O1"/>
    <mergeCell ref="A2:O2"/>
    <mergeCell ref="C1:D1"/>
    <mergeCell ref="A4:F4"/>
    <mergeCell ref="D5:F5"/>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5"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83"/>
  <sheetViews>
    <sheetView zoomScale="90" zoomScaleNormal="90" zoomScaleSheetLayoutView="100" workbookViewId="0">
      <selection activeCell="D207" sqref="D207"/>
    </sheetView>
  </sheetViews>
  <sheetFormatPr defaultRowHeight="12.75" x14ac:dyDescent="0.2"/>
  <cols>
    <col min="1" max="1" width="15.85546875" style="52" bestFit="1" customWidth="1"/>
    <col min="2" max="2" width="15" style="52" bestFit="1" customWidth="1"/>
    <col min="3" max="3" width="15.7109375" style="59" bestFit="1" customWidth="1"/>
    <col min="4" max="4" width="50.7109375" style="59" customWidth="1"/>
    <col min="5" max="5" width="14.7109375" style="60" customWidth="1"/>
    <col min="6" max="7" width="14.7109375" style="61" customWidth="1"/>
    <col min="8" max="8" width="14.7109375" style="52" customWidth="1"/>
    <col min="9" max="9" width="15.5703125" style="52" customWidth="1"/>
    <col min="10" max="13" width="9.140625" style="52"/>
    <col min="14" max="14" width="9.42578125" style="52" bestFit="1" customWidth="1"/>
    <col min="15" max="16384" width="9.140625" style="52"/>
  </cols>
  <sheetData>
    <row r="1" spans="1:14" ht="66.75" customHeight="1" x14ac:dyDescent="0.2">
      <c r="A1" s="288" t="s">
        <v>111</v>
      </c>
      <c r="B1" s="288"/>
      <c r="C1" s="288"/>
      <c r="D1" s="288"/>
      <c r="E1" s="288"/>
      <c r="F1" s="288"/>
      <c r="G1" s="288"/>
      <c r="H1" s="288"/>
    </row>
    <row r="2" spans="1:14" s="53" customFormat="1" ht="25.5" customHeight="1" x14ac:dyDescent="0.2">
      <c r="A2" s="290" t="str">
        <f>Overview!B4&amp; " - Effective from "&amp;TEXT(Overview!D4,"D MMMM YYYY")&amp;" - "&amp;Overview!E4&amp;" EDCM import charges"</f>
        <v>Murphy Power Distribution Limited GSP_B - Effective from 1 April 2022 - Final EDCM import charges</v>
      </c>
      <c r="B2" s="291"/>
      <c r="C2" s="291"/>
      <c r="D2" s="291"/>
      <c r="E2" s="291"/>
      <c r="F2" s="291"/>
      <c r="G2" s="291"/>
      <c r="H2" s="292"/>
    </row>
    <row r="3" spans="1:14" s="80" customFormat="1" ht="18" x14ac:dyDescent="0.2">
      <c r="A3" s="81"/>
      <c r="B3" s="81"/>
      <c r="C3" s="81"/>
      <c r="D3" s="82"/>
      <c r="E3" s="83"/>
      <c r="F3" s="83"/>
      <c r="G3" s="84"/>
      <c r="H3" s="84"/>
      <c r="I3" s="77"/>
      <c r="J3" s="77"/>
      <c r="K3" s="77"/>
      <c r="L3" s="77"/>
      <c r="M3" s="77"/>
      <c r="N3" s="77"/>
    </row>
    <row r="4" spans="1:14" ht="60.75" customHeight="1" x14ac:dyDescent="0.2">
      <c r="A4" s="54" t="s">
        <v>98</v>
      </c>
      <c r="B4" s="55" t="s">
        <v>64</v>
      </c>
      <c r="C4" s="54" t="s">
        <v>65</v>
      </c>
      <c r="D4" s="56" t="s">
        <v>58</v>
      </c>
      <c r="E4" s="125" t="str">
        <f>'Annex 2 EHV charges'!H10</f>
        <v>Import
Super Red
unit charge
(p/kWh)</v>
      </c>
      <c r="F4" s="125" t="str">
        <f>'Annex 2 EHV charges'!I10</f>
        <v>Import
fixed charge
(p/day)</v>
      </c>
      <c r="G4" s="125" t="str">
        <f>'Annex 2 EHV charges'!J10</f>
        <v>Import
capacity charge
(p/kVA/day)</v>
      </c>
      <c r="H4" s="125" t="str">
        <f>'Annex 2 EHV charges'!K10</f>
        <v>Import
exceeded capacity charge
(p/kVA/day)</v>
      </c>
    </row>
    <row r="5" spans="1:14" x14ac:dyDescent="0.2">
      <c r="A5" s="87"/>
      <c r="B5" s="87"/>
      <c r="C5" s="88"/>
      <c r="D5" s="87"/>
      <c r="E5" s="92"/>
      <c r="F5" s="93"/>
      <c r="G5" s="94"/>
      <c r="H5" s="94"/>
    </row>
    <row r="6" spans="1:14" x14ac:dyDescent="0.2">
      <c r="A6" s="87"/>
      <c r="B6" s="87"/>
      <c r="C6" s="88"/>
      <c r="D6" s="87"/>
      <c r="E6" s="92"/>
      <c r="F6" s="93"/>
      <c r="G6" s="94"/>
      <c r="H6" s="94"/>
    </row>
    <row r="7" spans="1:14" x14ac:dyDescent="0.2">
      <c r="A7" s="87"/>
      <c r="B7" s="87"/>
      <c r="C7" s="88"/>
      <c r="D7" s="87"/>
      <c r="E7" s="92"/>
      <c r="F7" s="93"/>
      <c r="G7" s="94"/>
      <c r="H7" s="94"/>
    </row>
    <row r="8" spans="1:14" x14ac:dyDescent="0.2">
      <c r="A8" s="87"/>
      <c r="B8" s="87"/>
      <c r="C8" s="88"/>
      <c r="D8" s="87"/>
      <c r="E8" s="92"/>
      <c r="F8" s="93"/>
      <c r="G8" s="94"/>
      <c r="H8" s="94"/>
    </row>
    <row r="9" spans="1:14" x14ac:dyDescent="0.2">
      <c r="A9" s="87"/>
      <c r="B9" s="87"/>
      <c r="C9" s="88"/>
      <c r="D9" s="87"/>
      <c r="E9" s="92"/>
      <c r="F9" s="93"/>
      <c r="G9" s="94"/>
      <c r="H9" s="94"/>
    </row>
    <row r="10" spans="1:14" x14ac:dyDescent="0.2">
      <c r="A10" s="87"/>
      <c r="B10" s="87"/>
      <c r="C10" s="88"/>
      <c r="D10" s="87"/>
      <c r="E10" s="92"/>
      <c r="F10" s="93"/>
      <c r="G10" s="94"/>
      <c r="H10" s="94"/>
    </row>
    <row r="11" spans="1:14" x14ac:dyDescent="0.2">
      <c r="A11" s="87"/>
      <c r="B11" s="87"/>
      <c r="C11" s="88"/>
      <c r="D11" s="87"/>
      <c r="E11" s="92"/>
      <c r="F11" s="93"/>
      <c r="G11" s="94"/>
      <c r="H11" s="94"/>
    </row>
    <row r="12" spans="1:14" x14ac:dyDescent="0.2">
      <c r="A12" s="87"/>
      <c r="B12" s="87"/>
      <c r="C12" s="88"/>
      <c r="D12" s="87"/>
      <c r="E12" s="92"/>
      <c r="F12" s="93"/>
      <c r="G12" s="94"/>
      <c r="H12" s="94"/>
    </row>
    <row r="13" spans="1:14" x14ac:dyDescent="0.2">
      <c r="A13" s="87"/>
      <c r="B13" s="87"/>
      <c r="C13" s="88"/>
      <c r="D13" s="87"/>
      <c r="E13" s="92"/>
      <c r="F13" s="93"/>
      <c r="G13" s="94"/>
      <c r="H13" s="94"/>
    </row>
    <row r="14" spans="1:14" x14ac:dyDescent="0.2">
      <c r="A14" s="87"/>
      <c r="B14" s="87"/>
      <c r="C14" s="88"/>
      <c r="D14" s="87"/>
      <c r="E14" s="92"/>
      <c r="F14" s="93"/>
      <c r="G14" s="94"/>
      <c r="H14" s="94"/>
    </row>
    <row r="15" spans="1:14" x14ac:dyDescent="0.2">
      <c r="A15" s="87"/>
      <c r="B15" s="87"/>
      <c r="C15" s="88"/>
      <c r="D15" s="87"/>
      <c r="E15" s="92"/>
      <c r="F15" s="93"/>
      <c r="G15" s="94"/>
      <c r="H15" s="94"/>
    </row>
    <row r="16" spans="1:14" x14ac:dyDescent="0.2">
      <c r="A16" s="87"/>
      <c r="B16" s="87"/>
      <c r="C16" s="88"/>
      <c r="D16" s="87"/>
      <c r="E16" s="92"/>
      <c r="F16" s="93"/>
      <c r="G16" s="94"/>
      <c r="H16" s="94"/>
    </row>
    <row r="17" spans="1:8" x14ac:dyDescent="0.2">
      <c r="A17" s="87"/>
      <c r="B17" s="87"/>
      <c r="C17" s="88"/>
      <c r="D17" s="87"/>
      <c r="E17" s="92"/>
      <c r="F17" s="93"/>
      <c r="G17" s="94"/>
      <c r="H17" s="94"/>
    </row>
    <row r="18" spans="1:8" x14ac:dyDescent="0.2">
      <c r="A18" s="87"/>
      <c r="B18" s="87"/>
      <c r="C18" s="88"/>
      <c r="D18" s="87"/>
      <c r="E18" s="92"/>
      <c r="F18" s="93"/>
      <c r="G18" s="94"/>
      <c r="H18" s="94"/>
    </row>
    <row r="19" spans="1:8" x14ac:dyDescent="0.2">
      <c r="A19" s="87"/>
      <c r="B19" s="87"/>
      <c r="C19" s="88"/>
      <c r="D19" s="87"/>
      <c r="E19" s="92"/>
      <c r="F19" s="93"/>
      <c r="G19" s="94"/>
      <c r="H19" s="94"/>
    </row>
    <row r="20" spans="1:8" x14ac:dyDescent="0.2">
      <c r="A20" s="87"/>
      <c r="B20" s="87"/>
      <c r="C20" s="88"/>
      <c r="D20" s="87"/>
      <c r="E20" s="92"/>
      <c r="F20" s="93"/>
      <c r="G20" s="94"/>
      <c r="H20" s="94"/>
    </row>
    <row r="21" spans="1:8" x14ac:dyDescent="0.2">
      <c r="A21" s="87"/>
      <c r="B21" s="87"/>
      <c r="C21" s="88"/>
      <c r="D21" s="87"/>
      <c r="E21" s="92"/>
      <c r="F21" s="93"/>
      <c r="G21" s="94"/>
      <c r="H21" s="94"/>
    </row>
    <row r="22" spans="1:8" x14ac:dyDescent="0.2">
      <c r="A22" s="87"/>
      <c r="B22" s="87"/>
      <c r="C22" s="88"/>
      <c r="D22" s="87"/>
      <c r="E22" s="92"/>
      <c r="F22" s="93"/>
      <c r="G22" s="94"/>
      <c r="H22" s="94"/>
    </row>
    <row r="23" spans="1:8" x14ac:dyDescent="0.2">
      <c r="A23" s="87"/>
      <c r="B23" s="87"/>
      <c r="C23" s="88"/>
      <c r="D23" s="87"/>
      <c r="E23" s="92"/>
      <c r="F23" s="93"/>
      <c r="G23" s="94"/>
      <c r="H23" s="94"/>
    </row>
    <row r="24" spans="1:8" x14ac:dyDescent="0.2">
      <c r="A24" s="87"/>
      <c r="B24" s="87"/>
      <c r="C24" s="88"/>
      <c r="D24" s="87"/>
      <c r="E24" s="92"/>
      <c r="F24" s="93"/>
      <c r="G24" s="94"/>
      <c r="H24" s="94"/>
    </row>
    <row r="25" spans="1:8" x14ac:dyDescent="0.2">
      <c r="A25" s="87"/>
      <c r="B25" s="87"/>
      <c r="C25" s="88"/>
      <c r="D25" s="87"/>
      <c r="E25" s="92"/>
      <c r="F25" s="93"/>
      <c r="G25" s="94"/>
      <c r="H25" s="94"/>
    </row>
    <row r="26" spans="1:8" x14ac:dyDescent="0.2">
      <c r="A26" s="87"/>
      <c r="B26" s="87"/>
      <c r="C26" s="88"/>
      <c r="D26" s="87"/>
      <c r="E26" s="92"/>
      <c r="F26" s="93"/>
      <c r="G26" s="94"/>
      <c r="H26" s="94"/>
    </row>
    <row r="27" spans="1:8" x14ac:dyDescent="0.2">
      <c r="A27" s="87"/>
      <c r="B27" s="87"/>
      <c r="C27" s="88"/>
      <c r="D27" s="87"/>
      <c r="E27" s="92"/>
      <c r="F27" s="93"/>
      <c r="G27" s="94"/>
      <c r="H27" s="94"/>
    </row>
    <row r="28" spans="1:8" x14ac:dyDescent="0.2">
      <c r="A28" s="87"/>
      <c r="B28" s="87"/>
      <c r="C28" s="88"/>
      <c r="D28" s="87"/>
      <c r="E28" s="92"/>
      <c r="F28" s="93"/>
      <c r="G28" s="94"/>
      <c r="H28" s="94"/>
    </row>
    <row r="29" spans="1:8" x14ac:dyDescent="0.2">
      <c r="A29" s="87"/>
      <c r="B29" s="87"/>
      <c r="C29" s="88"/>
      <c r="D29" s="87"/>
      <c r="E29" s="92"/>
      <c r="F29" s="93"/>
      <c r="G29" s="94"/>
      <c r="H29" s="94"/>
    </row>
    <row r="30" spans="1:8" x14ac:dyDescent="0.2">
      <c r="A30" s="87"/>
      <c r="B30" s="87"/>
      <c r="C30" s="88"/>
      <c r="D30" s="87"/>
      <c r="E30" s="92"/>
      <c r="F30" s="93"/>
      <c r="G30" s="94"/>
      <c r="H30" s="94"/>
    </row>
    <row r="31" spans="1:8" x14ac:dyDescent="0.2">
      <c r="A31" s="87"/>
      <c r="B31" s="87"/>
      <c r="C31" s="88"/>
      <c r="D31" s="87"/>
      <c r="E31" s="92"/>
      <c r="F31" s="93"/>
      <c r="G31" s="94"/>
      <c r="H31" s="94"/>
    </row>
    <row r="32" spans="1:8" x14ac:dyDescent="0.2">
      <c r="A32" s="87"/>
      <c r="B32" s="87"/>
      <c r="C32" s="88"/>
      <c r="D32" s="87"/>
      <c r="E32" s="92"/>
      <c r="F32" s="93"/>
      <c r="G32" s="94"/>
      <c r="H32" s="94"/>
    </row>
    <row r="33" spans="1:8" x14ac:dyDescent="0.2">
      <c r="A33" s="87"/>
      <c r="B33" s="87"/>
      <c r="C33" s="88"/>
      <c r="D33" s="87"/>
      <c r="E33" s="92"/>
      <c r="F33" s="93"/>
      <c r="G33" s="94"/>
      <c r="H33" s="94"/>
    </row>
    <row r="34" spans="1:8" x14ac:dyDescent="0.2">
      <c r="A34" s="87"/>
      <c r="B34" s="87"/>
      <c r="C34" s="88"/>
      <c r="D34" s="87"/>
      <c r="E34" s="92"/>
      <c r="F34" s="93"/>
      <c r="G34" s="94"/>
      <c r="H34" s="94"/>
    </row>
    <row r="35" spans="1:8" x14ac:dyDescent="0.2">
      <c r="A35" s="87"/>
      <c r="B35" s="87"/>
      <c r="C35" s="88"/>
      <c r="D35" s="87"/>
      <c r="E35" s="92"/>
      <c r="F35" s="93"/>
      <c r="G35" s="94"/>
      <c r="H35" s="94"/>
    </row>
    <row r="36" spans="1:8" x14ac:dyDescent="0.2">
      <c r="A36" s="87"/>
      <c r="B36" s="87"/>
      <c r="C36" s="88"/>
      <c r="D36" s="87"/>
      <c r="E36" s="92"/>
      <c r="F36" s="93"/>
      <c r="G36" s="94"/>
      <c r="H36" s="94"/>
    </row>
    <row r="37" spans="1:8" x14ac:dyDescent="0.2">
      <c r="A37" s="87"/>
      <c r="B37" s="87"/>
      <c r="C37" s="88"/>
      <c r="D37" s="87"/>
      <c r="E37" s="92"/>
      <c r="F37" s="93"/>
      <c r="G37" s="94"/>
      <c r="H37" s="94"/>
    </row>
    <row r="38" spans="1:8" x14ac:dyDescent="0.2">
      <c r="A38" s="87"/>
      <c r="B38" s="87"/>
      <c r="C38" s="88"/>
      <c r="D38" s="87"/>
      <c r="E38" s="92"/>
      <c r="F38" s="93"/>
      <c r="G38" s="94"/>
      <c r="H38" s="94"/>
    </row>
    <row r="39" spans="1:8" x14ac:dyDescent="0.2">
      <c r="A39" s="87"/>
      <c r="B39" s="87"/>
      <c r="C39" s="88"/>
      <c r="D39" s="87"/>
      <c r="E39" s="92"/>
      <c r="F39" s="93"/>
      <c r="G39" s="94"/>
      <c r="H39" s="94"/>
    </row>
    <row r="40" spans="1:8" x14ac:dyDescent="0.2">
      <c r="A40" s="87"/>
      <c r="B40" s="87"/>
      <c r="C40" s="88"/>
      <c r="D40" s="87"/>
      <c r="E40" s="92"/>
      <c r="F40" s="93"/>
      <c r="G40" s="94"/>
      <c r="H40" s="94"/>
    </row>
    <row r="41" spans="1:8" x14ac:dyDescent="0.2">
      <c r="A41" s="87"/>
      <c r="B41" s="87"/>
      <c r="C41" s="88"/>
      <c r="D41" s="87"/>
      <c r="E41" s="92"/>
      <c r="F41" s="93"/>
      <c r="G41" s="94"/>
      <c r="H41" s="94"/>
    </row>
    <row r="42" spans="1:8" x14ac:dyDescent="0.2">
      <c r="A42" s="87"/>
      <c r="B42" s="87"/>
      <c r="C42" s="88"/>
      <c r="D42" s="87"/>
      <c r="E42" s="92"/>
      <c r="F42" s="93"/>
      <c r="G42" s="94"/>
      <c r="H42" s="94"/>
    </row>
    <row r="43" spans="1:8" x14ac:dyDescent="0.2">
      <c r="A43" s="87"/>
      <c r="B43" s="87"/>
      <c r="C43" s="88"/>
      <c r="D43" s="87"/>
      <c r="E43" s="92"/>
      <c r="F43" s="93"/>
      <c r="G43" s="94"/>
      <c r="H43" s="94"/>
    </row>
    <row r="44" spans="1:8" x14ac:dyDescent="0.2">
      <c r="A44" s="87"/>
      <c r="B44" s="87"/>
      <c r="C44" s="88"/>
      <c r="D44" s="87"/>
      <c r="E44" s="92"/>
      <c r="F44" s="93"/>
      <c r="G44" s="94"/>
      <c r="H44" s="94"/>
    </row>
    <row r="45" spans="1:8" x14ac:dyDescent="0.2">
      <c r="A45" s="87"/>
      <c r="B45" s="87"/>
      <c r="C45" s="88"/>
      <c r="D45" s="87"/>
      <c r="E45" s="92"/>
      <c r="F45" s="93"/>
      <c r="G45" s="94"/>
      <c r="H45" s="94"/>
    </row>
    <row r="46" spans="1:8" x14ac:dyDescent="0.2">
      <c r="A46" s="87"/>
      <c r="B46" s="87"/>
      <c r="C46" s="88"/>
      <c r="D46" s="87"/>
      <c r="E46" s="92"/>
      <c r="F46" s="93"/>
      <c r="G46" s="94"/>
      <c r="H46" s="94"/>
    </row>
    <row r="47" spans="1:8" x14ac:dyDescent="0.2">
      <c r="A47" s="87"/>
      <c r="B47" s="87"/>
      <c r="C47" s="88"/>
      <c r="D47" s="87"/>
      <c r="E47" s="92"/>
      <c r="F47" s="93"/>
      <c r="G47" s="94"/>
      <c r="H47" s="94"/>
    </row>
    <row r="48" spans="1:8" x14ac:dyDescent="0.2">
      <c r="A48" s="87"/>
      <c r="B48" s="87"/>
      <c r="C48" s="88"/>
      <c r="D48" s="87"/>
      <c r="E48" s="92"/>
      <c r="F48" s="93"/>
      <c r="G48" s="94"/>
      <c r="H48" s="94"/>
    </row>
    <row r="49" spans="1:8" x14ac:dyDescent="0.2">
      <c r="A49" s="87"/>
      <c r="B49" s="87"/>
      <c r="C49" s="88"/>
      <c r="D49" s="87"/>
      <c r="E49" s="92"/>
      <c r="F49" s="93"/>
      <c r="G49" s="94"/>
      <c r="H49" s="94"/>
    </row>
    <row r="50" spans="1:8" x14ac:dyDescent="0.2">
      <c r="A50" s="87"/>
      <c r="B50" s="87"/>
      <c r="C50" s="88"/>
      <c r="D50" s="87"/>
      <c r="E50" s="92"/>
      <c r="F50" s="93"/>
      <c r="G50" s="94"/>
      <c r="H50" s="94"/>
    </row>
    <row r="51" spans="1:8" x14ac:dyDescent="0.2">
      <c r="A51" s="87"/>
      <c r="B51" s="87"/>
      <c r="C51" s="88"/>
      <c r="D51" s="87"/>
      <c r="E51" s="92"/>
      <c r="F51" s="93"/>
      <c r="G51" s="94"/>
      <c r="H51" s="94"/>
    </row>
    <row r="52" spans="1:8" x14ac:dyDescent="0.2">
      <c r="A52" s="87"/>
      <c r="B52" s="87"/>
      <c r="C52" s="88"/>
      <c r="D52" s="87"/>
      <c r="E52" s="92"/>
      <c r="F52" s="93"/>
      <c r="G52" s="94"/>
      <c r="H52" s="94"/>
    </row>
    <row r="53" spans="1:8" x14ac:dyDescent="0.2">
      <c r="A53" s="87"/>
      <c r="B53" s="87"/>
      <c r="C53" s="88"/>
      <c r="D53" s="87"/>
      <c r="E53" s="92"/>
      <c r="F53" s="93"/>
      <c r="G53" s="94"/>
      <c r="H53" s="94"/>
    </row>
    <row r="54" spans="1:8" x14ac:dyDescent="0.2">
      <c r="A54" s="87"/>
      <c r="B54" s="87"/>
      <c r="C54" s="88"/>
      <c r="D54" s="87"/>
      <c r="E54" s="92"/>
      <c r="F54" s="93"/>
      <c r="G54" s="94"/>
      <c r="H54" s="94"/>
    </row>
    <row r="55" spans="1:8" x14ac:dyDescent="0.2">
      <c r="A55" s="87"/>
      <c r="B55" s="87"/>
      <c r="C55" s="88"/>
      <c r="D55" s="87"/>
      <c r="E55" s="92"/>
      <c r="F55" s="93"/>
      <c r="G55" s="94"/>
      <c r="H55" s="94"/>
    </row>
    <row r="56" spans="1:8" x14ac:dyDescent="0.2">
      <c r="A56" s="87"/>
      <c r="B56" s="87"/>
      <c r="C56" s="88"/>
      <c r="D56" s="87"/>
      <c r="E56" s="92"/>
      <c r="F56" s="93"/>
      <c r="G56" s="94"/>
      <c r="H56" s="94"/>
    </row>
    <row r="57" spans="1:8" x14ac:dyDescent="0.2">
      <c r="A57" s="87"/>
      <c r="B57" s="87"/>
      <c r="C57" s="88"/>
      <c r="D57" s="87"/>
      <c r="E57" s="92"/>
      <c r="F57" s="93"/>
      <c r="G57" s="94"/>
      <c r="H57" s="94"/>
    </row>
    <row r="58" spans="1:8" x14ac:dyDescent="0.2">
      <c r="A58" s="87"/>
      <c r="B58" s="87"/>
      <c r="C58" s="88"/>
      <c r="D58" s="87"/>
      <c r="E58" s="92"/>
      <c r="F58" s="93"/>
      <c r="G58" s="94"/>
      <c r="H58" s="94"/>
    </row>
    <row r="59" spans="1:8" x14ac:dyDescent="0.2">
      <c r="A59" s="87"/>
      <c r="B59" s="87"/>
      <c r="C59" s="88"/>
      <c r="D59" s="87"/>
      <c r="E59" s="92"/>
      <c r="F59" s="93"/>
      <c r="G59" s="94"/>
      <c r="H59" s="94"/>
    </row>
    <row r="60" spans="1:8" x14ac:dyDescent="0.2">
      <c r="A60" s="87"/>
      <c r="B60" s="87"/>
      <c r="C60" s="88"/>
      <c r="D60" s="87"/>
      <c r="E60" s="92"/>
      <c r="F60" s="93"/>
      <c r="G60" s="94"/>
      <c r="H60" s="94"/>
    </row>
    <row r="61" spans="1:8" x14ac:dyDescent="0.2">
      <c r="A61" s="87"/>
      <c r="B61" s="87"/>
      <c r="C61" s="88"/>
      <c r="D61" s="87"/>
      <c r="E61" s="92"/>
      <c r="F61" s="93"/>
      <c r="G61" s="94"/>
      <c r="H61" s="94"/>
    </row>
    <row r="62" spans="1:8" x14ac:dyDescent="0.2">
      <c r="A62" s="87"/>
      <c r="B62" s="87"/>
      <c r="C62" s="88"/>
      <c r="D62" s="87"/>
      <c r="E62" s="92"/>
      <c r="F62" s="93"/>
      <c r="G62" s="94"/>
      <c r="H62" s="94"/>
    </row>
    <row r="63" spans="1:8" x14ac:dyDescent="0.2">
      <c r="A63" s="87"/>
      <c r="B63" s="87"/>
      <c r="C63" s="88"/>
      <c r="D63" s="87"/>
      <c r="E63" s="92"/>
      <c r="F63" s="93"/>
      <c r="G63" s="94"/>
      <c r="H63" s="94"/>
    </row>
    <row r="64" spans="1:8" x14ac:dyDescent="0.2">
      <c r="A64" s="87"/>
      <c r="B64" s="87"/>
      <c r="C64" s="88"/>
      <c r="D64" s="87"/>
      <c r="E64" s="92"/>
      <c r="F64" s="93"/>
      <c r="G64" s="94"/>
      <c r="H64" s="94"/>
    </row>
    <row r="65" spans="1:8" x14ac:dyDescent="0.2">
      <c r="A65" s="87"/>
      <c r="B65" s="87"/>
      <c r="C65" s="88"/>
      <c r="D65" s="87"/>
      <c r="E65" s="92"/>
      <c r="F65" s="93"/>
      <c r="G65" s="94"/>
      <c r="H65" s="94"/>
    </row>
    <row r="66" spans="1:8" x14ac:dyDescent="0.2">
      <c r="A66" s="87"/>
      <c r="B66" s="87"/>
      <c r="C66" s="88"/>
      <c r="D66" s="87"/>
      <c r="E66" s="92"/>
      <c r="F66" s="93"/>
      <c r="G66" s="94"/>
      <c r="H66" s="94"/>
    </row>
    <row r="67" spans="1:8" x14ac:dyDescent="0.2">
      <c r="A67" s="87"/>
      <c r="B67" s="87"/>
      <c r="C67" s="88"/>
      <c r="D67" s="87"/>
      <c r="E67" s="92"/>
      <c r="F67" s="93"/>
      <c r="G67" s="94"/>
      <c r="H67" s="94"/>
    </row>
    <row r="68" spans="1:8" x14ac:dyDescent="0.2">
      <c r="A68" s="87"/>
      <c r="B68" s="87"/>
      <c r="C68" s="88"/>
      <c r="D68" s="87"/>
      <c r="E68" s="92"/>
      <c r="F68" s="93"/>
      <c r="G68" s="94"/>
      <c r="H68" s="94"/>
    </row>
    <row r="69" spans="1:8" x14ac:dyDescent="0.2">
      <c r="A69" s="87"/>
      <c r="B69" s="87"/>
      <c r="C69" s="88"/>
      <c r="D69" s="87"/>
      <c r="E69" s="92"/>
      <c r="F69" s="93"/>
      <c r="G69" s="94"/>
      <c r="H69" s="94"/>
    </row>
    <row r="70" spans="1:8" x14ac:dyDescent="0.2">
      <c r="A70" s="87"/>
      <c r="B70" s="87"/>
      <c r="C70" s="88"/>
      <c r="D70" s="87"/>
      <c r="E70" s="92"/>
      <c r="F70" s="93"/>
      <c r="G70" s="94"/>
      <c r="H70" s="94"/>
    </row>
    <row r="71" spans="1:8" x14ac:dyDescent="0.2">
      <c r="A71" s="87"/>
      <c r="B71" s="87"/>
      <c r="C71" s="88"/>
      <c r="D71" s="87"/>
      <c r="E71" s="92"/>
      <c r="F71" s="93"/>
      <c r="G71" s="94"/>
      <c r="H71" s="94"/>
    </row>
    <row r="72" spans="1:8" x14ac:dyDescent="0.2">
      <c r="A72" s="87"/>
      <c r="B72" s="87"/>
      <c r="C72" s="88"/>
      <c r="D72" s="87"/>
      <c r="E72" s="92"/>
      <c r="F72" s="93"/>
      <c r="G72" s="94"/>
      <c r="H72" s="94"/>
    </row>
    <row r="73" spans="1:8" x14ac:dyDescent="0.2">
      <c r="A73" s="87"/>
      <c r="B73" s="87"/>
      <c r="C73" s="88"/>
      <c r="D73" s="87"/>
      <c r="E73" s="92"/>
      <c r="F73" s="93"/>
      <c r="G73" s="94"/>
      <c r="H73" s="94"/>
    </row>
    <row r="74" spans="1:8" x14ac:dyDescent="0.2">
      <c r="A74" s="87"/>
      <c r="B74" s="87"/>
      <c r="C74" s="88"/>
      <c r="D74" s="87"/>
      <c r="E74" s="92"/>
      <c r="F74" s="93"/>
      <c r="G74" s="94"/>
      <c r="H74" s="94"/>
    </row>
    <row r="75" spans="1:8" x14ac:dyDescent="0.2">
      <c r="A75" s="87"/>
      <c r="B75" s="87"/>
      <c r="C75" s="88"/>
      <c r="D75" s="87"/>
      <c r="E75" s="92"/>
      <c r="F75" s="93"/>
      <c r="G75" s="94"/>
      <c r="H75" s="94"/>
    </row>
    <row r="76" spans="1:8" x14ac:dyDescent="0.2">
      <c r="A76" s="87"/>
      <c r="B76" s="87"/>
      <c r="C76" s="88"/>
      <c r="D76" s="87"/>
      <c r="E76" s="92"/>
      <c r="F76" s="93"/>
      <c r="G76" s="94"/>
      <c r="H76" s="94"/>
    </row>
    <row r="77" spans="1:8" x14ac:dyDescent="0.2">
      <c r="A77" s="87"/>
      <c r="B77" s="87"/>
      <c r="C77" s="88"/>
      <c r="D77" s="87"/>
      <c r="E77" s="92"/>
      <c r="F77" s="93"/>
      <c r="G77" s="94"/>
      <c r="H77" s="94"/>
    </row>
    <row r="78" spans="1:8" x14ac:dyDescent="0.2">
      <c r="A78" s="87"/>
      <c r="B78" s="87"/>
      <c r="C78" s="88"/>
      <c r="D78" s="87"/>
      <c r="E78" s="92"/>
      <c r="F78" s="93"/>
      <c r="G78" s="94"/>
      <c r="H78" s="94"/>
    </row>
    <row r="79" spans="1:8" x14ac:dyDescent="0.2">
      <c r="A79" s="87"/>
      <c r="B79" s="87"/>
      <c r="C79" s="88"/>
      <c r="D79" s="87"/>
      <c r="E79" s="92"/>
      <c r="F79" s="93"/>
      <c r="G79" s="94"/>
      <c r="H79" s="94"/>
    </row>
    <row r="80" spans="1:8" x14ac:dyDescent="0.2">
      <c r="A80" s="87"/>
      <c r="B80" s="87"/>
      <c r="C80" s="88"/>
      <c r="D80" s="87"/>
      <c r="E80" s="92"/>
      <c r="F80" s="93"/>
      <c r="G80" s="94"/>
      <c r="H80" s="94"/>
    </row>
    <row r="81" spans="1:8" x14ac:dyDescent="0.2">
      <c r="A81" s="87"/>
      <c r="B81" s="87"/>
      <c r="C81" s="88"/>
      <c r="D81" s="87"/>
      <c r="E81" s="92"/>
      <c r="F81" s="93"/>
      <c r="G81" s="94"/>
      <c r="H81" s="94"/>
    </row>
    <row r="82" spans="1:8" x14ac:dyDescent="0.2">
      <c r="A82" s="87"/>
      <c r="B82" s="87"/>
      <c r="C82" s="88"/>
      <c r="D82" s="87"/>
      <c r="E82" s="92"/>
      <c r="F82" s="93"/>
      <c r="G82" s="94"/>
      <c r="H82" s="94"/>
    </row>
    <row r="83" spans="1:8" x14ac:dyDescent="0.2">
      <c r="A83" s="87"/>
      <c r="B83" s="87"/>
      <c r="C83" s="88"/>
      <c r="D83" s="87"/>
      <c r="E83" s="92"/>
      <c r="F83" s="93"/>
      <c r="G83" s="94"/>
      <c r="H83" s="94"/>
    </row>
    <row r="84" spans="1:8" x14ac:dyDescent="0.2">
      <c r="A84" s="87"/>
      <c r="B84" s="87"/>
      <c r="C84" s="88"/>
      <c r="D84" s="87"/>
      <c r="E84" s="92"/>
      <c r="F84" s="93"/>
      <c r="G84" s="94"/>
      <c r="H84" s="94"/>
    </row>
    <row r="85" spans="1:8" x14ac:dyDescent="0.2">
      <c r="A85" s="87"/>
      <c r="B85" s="87"/>
      <c r="C85" s="88"/>
      <c r="D85" s="87"/>
      <c r="E85" s="92"/>
      <c r="F85" s="93"/>
      <c r="G85" s="94"/>
      <c r="H85" s="94"/>
    </row>
    <row r="86" spans="1:8" x14ac:dyDescent="0.2">
      <c r="A86" s="87"/>
      <c r="B86" s="87"/>
      <c r="C86" s="88"/>
      <c r="D86" s="87"/>
      <c r="E86" s="92"/>
      <c r="F86" s="93"/>
      <c r="G86" s="94"/>
      <c r="H86" s="94"/>
    </row>
    <row r="87" spans="1:8" x14ac:dyDescent="0.2">
      <c r="A87" s="87"/>
      <c r="B87" s="87"/>
      <c r="C87" s="88"/>
      <c r="D87" s="87"/>
      <c r="E87" s="92"/>
      <c r="F87" s="93"/>
      <c r="G87" s="94"/>
      <c r="H87" s="94"/>
    </row>
    <row r="88" spans="1:8" x14ac:dyDescent="0.2">
      <c r="A88" s="87"/>
      <c r="B88" s="87"/>
      <c r="C88" s="88"/>
      <c r="D88" s="87"/>
      <c r="E88" s="92"/>
      <c r="F88" s="93"/>
      <c r="G88" s="94"/>
      <c r="H88" s="94"/>
    </row>
    <row r="89" spans="1:8" x14ac:dyDescent="0.2">
      <c r="A89" s="87"/>
      <c r="B89" s="87"/>
      <c r="C89" s="88"/>
      <c r="D89" s="87"/>
      <c r="E89" s="92"/>
      <c r="F89" s="93"/>
      <c r="G89" s="94"/>
      <c r="H89" s="94"/>
    </row>
    <row r="90" spans="1:8" x14ac:dyDescent="0.2">
      <c r="A90" s="87"/>
      <c r="B90" s="87"/>
      <c r="C90" s="88"/>
      <c r="D90" s="87"/>
      <c r="E90" s="92"/>
      <c r="F90" s="93"/>
      <c r="G90" s="94"/>
      <c r="H90" s="94"/>
    </row>
    <row r="91" spans="1:8" x14ac:dyDescent="0.2">
      <c r="A91" s="87"/>
      <c r="B91" s="87"/>
      <c r="C91" s="88"/>
      <c r="D91" s="87"/>
      <c r="E91" s="92"/>
      <c r="F91" s="93"/>
      <c r="G91" s="94"/>
      <c r="H91" s="94"/>
    </row>
    <row r="92" spans="1:8" x14ac:dyDescent="0.2">
      <c r="A92" s="87"/>
      <c r="B92" s="87"/>
      <c r="C92" s="88"/>
      <c r="D92" s="87"/>
      <c r="E92" s="92"/>
      <c r="F92" s="93"/>
      <c r="G92" s="94"/>
      <c r="H92" s="94"/>
    </row>
    <row r="93" spans="1:8" x14ac:dyDescent="0.2">
      <c r="A93" s="87"/>
      <c r="B93" s="87"/>
      <c r="C93" s="88"/>
      <c r="D93" s="87"/>
      <c r="E93" s="92"/>
      <c r="F93" s="93"/>
      <c r="G93" s="94"/>
      <c r="H93" s="94"/>
    </row>
    <row r="94" spans="1:8" x14ac:dyDescent="0.2">
      <c r="A94" s="87"/>
      <c r="B94" s="87"/>
      <c r="C94" s="88"/>
      <c r="D94" s="87"/>
      <c r="E94" s="92"/>
      <c r="F94" s="93"/>
      <c r="G94" s="94"/>
      <c r="H94" s="94"/>
    </row>
    <row r="95" spans="1:8" x14ac:dyDescent="0.2">
      <c r="A95" s="87"/>
      <c r="B95" s="87"/>
      <c r="C95" s="88"/>
      <c r="D95" s="87"/>
      <c r="E95" s="92"/>
      <c r="F95" s="93"/>
      <c r="G95" s="94"/>
      <c r="H95" s="94"/>
    </row>
    <row r="96" spans="1:8" x14ac:dyDescent="0.2">
      <c r="A96" s="87"/>
      <c r="B96" s="87"/>
      <c r="C96" s="88"/>
      <c r="D96" s="87"/>
      <c r="E96" s="92"/>
      <c r="F96" s="93"/>
      <c r="G96" s="94"/>
      <c r="H96" s="94"/>
    </row>
    <row r="97" spans="1:8" x14ac:dyDescent="0.2">
      <c r="A97" s="87"/>
      <c r="B97" s="87"/>
      <c r="C97" s="88"/>
      <c r="D97" s="87"/>
      <c r="E97" s="92"/>
      <c r="F97" s="93"/>
      <c r="G97" s="94"/>
      <c r="H97" s="94"/>
    </row>
    <row r="98" spans="1:8" x14ac:dyDescent="0.2">
      <c r="A98" s="87"/>
      <c r="B98" s="87"/>
      <c r="C98" s="88"/>
      <c r="D98" s="87"/>
      <c r="E98" s="92"/>
      <c r="F98" s="93"/>
      <c r="G98" s="94"/>
      <c r="H98" s="94"/>
    </row>
    <row r="99" spans="1:8" x14ac:dyDescent="0.2">
      <c r="A99" s="87"/>
      <c r="B99" s="87"/>
      <c r="C99" s="88"/>
      <c r="D99" s="87"/>
      <c r="E99" s="92"/>
      <c r="F99" s="93"/>
      <c r="G99" s="94"/>
      <c r="H99" s="94"/>
    </row>
    <row r="100" spans="1:8" x14ac:dyDescent="0.2">
      <c r="A100" s="87"/>
      <c r="B100" s="87"/>
      <c r="C100" s="88"/>
      <c r="D100" s="87"/>
      <c r="E100" s="92"/>
      <c r="F100" s="93"/>
      <c r="G100" s="94"/>
      <c r="H100" s="94"/>
    </row>
    <row r="101" spans="1:8" x14ac:dyDescent="0.2">
      <c r="A101" s="87"/>
      <c r="B101" s="87"/>
      <c r="C101" s="88"/>
      <c r="D101" s="87"/>
      <c r="E101" s="92"/>
      <c r="F101" s="93"/>
      <c r="G101" s="94"/>
      <c r="H101" s="94"/>
    </row>
    <row r="102" spans="1:8" x14ac:dyDescent="0.2">
      <c r="A102" s="87"/>
      <c r="B102" s="87"/>
      <c r="C102" s="88"/>
      <c r="D102" s="87"/>
      <c r="E102" s="92"/>
      <c r="F102" s="93"/>
      <c r="G102" s="94"/>
      <c r="H102" s="94"/>
    </row>
    <row r="103" spans="1:8" x14ac:dyDescent="0.2">
      <c r="A103" s="87"/>
      <c r="B103" s="87"/>
      <c r="C103" s="88"/>
      <c r="D103" s="87"/>
      <c r="E103" s="92"/>
      <c r="F103" s="93"/>
      <c r="G103" s="94"/>
      <c r="H103" s="94"/>
    </row>
    <row r="104" spans="1:8" x14ac:dyDescent="0.2">
      <c r="A104" s="87"/>
      <c r="B104" s="87"/>
      <c r="C104" s="88"/>
      <c r="D104" s="87"/>
      <c r="E104" s="92"/>
      <c r="F104" s="93"/>
      <c r="G104" s="94"/>
      <c r="H104" s="94"/>
    </row>
    <row r="105" spans="1:8" x14ac:dyDescent="0.2">
      <c r="A105" s="87"/>
      <c r="B105" s="87"/>
      <c r="C105" s="88"/>
      <c r="D105" s="87"/>
      <c r="E105" s="92"/>
      <c r="F105" s="93"/>
      <c r="G105" s="94"/>
      <c r="H105" s="94"/>
    </row>
    <row r="106" spans="1:8" x14ac:dyDescent="0.2">
      <c r="A106" s="87"/>
      <c r="B106" s="87"/>
      <c r="C106" s="88"/>
      <c r="D106" s="87"/>
      <c r="E106" s="92"/>
      <c r="F106" s="93"/>
      <c r="G106" s="94"/>
      <c r="H106" s="94"/>
    </row>
    <row r="107" spans="1:8" x14ac:dyDescent="0.2">
      <c r="A107" s="87"/>
      <c r="B107" s="87"/>
      <c r="C107" s="88"/>
      <c r="D107" s="87"/>
      <c r="E107" s="92"/>
      <c r="F107" s="93"/>
      <c r="G107" s="94"/>
      <c r="H107" s="94"/>
    </row>
    <row r="108" spans="1:8" x14ac:dyDescent="0.2">
      <c r="A108" s="87"/>
      <c r="B108" s="87"/>
      <c r="C108" s="88"/>
      <c r="D108" s="87"/>
      <c r="E108" s="92"/>
      <c r="F108" s="93"/>
      <c r="G108" s="94"/>
      <c r="H108" s="94"/>
    </row>
    <row r="109" spans="1:8" x14ac:dyDescent="0.2">
      <c r="A109" s="87"/>
      <c r="B109" s="87"/>
      <c r="C109" s="88"/>
      <c r="D109" s="87"/>
      <c r="E109" s="92"/>
      <c r="F109" s="93"/>
      <c r="G109" s="94"/>
      <c r="H109" s="94"/>
    </row>
    <row r="110" spans="1:8" x14ac:dyDescent="0.2">
      <c r="A110" s="87"/>
      <c r="B110" s="87"/>
      <c r="C110" s="88"/>
      <c r="D110" s="87"/>
      <c r="E110" s="92"/>
      <c r="F110" s="93"/>
      <c r="G110" s="94"/>
      <c r="H110" s="94"/>
    </row>
    <row r="111" spans="1:8" x14ac:dyDescent="0.2">
      <c r="A111" s="87"/>
      <c r="B111" s="87"/>
      <c r="C111" s="88"/>
      <c r="D111" s="87"/>
      <c r="E111" s="92"/>
      <c r="F111" s="93"/>
      <c r="G111" s="94"/>
      <c r="H111" s="94"/>
    </row>
    <row r="112" spans="1:8" x14ac:dyDescent="0.2">
      <c r="A112" s="87"/>
      <c r="B112" s="87"/>
      <c r="C112" s="88"/>
      <c r="D112" s="87"/>
      <c r="E112" s="92"/>
      <c r="F112" s="93"/>
      <c r="G112" s="94"/>
      <c r="H112" s="94"/>
    </row>
    <row r="113" spans="1:8" x14ac:dyDescent="0.2">
      <c r="A113" s="87"/>
      <c r="B113" s="87"/>
      <c r="C113" s="88"/>
      <c r="D113" s="87"/>
      <c r="E113" s="92"/>
      <c r="F113" s="93"/>
      <c r="G113" s="94"/>
      <c r="H113" s="94"/>
    </row>
    <row r="114" spans="1:8" x14ac:dyDescent="0.2">
      <c r="A114" s="87"/>
      <c r="B114" s="87"/>
      <c r="C114" s="88"/>
      <c r="D114" s="87"/>
      <c r="E114" s="92"/>
      <c r="F114" s="93"/>
      <c r="G114" s="94"/>
      <c r="H114" s="94"/>
    </row>
    <row r="115" spans="1:8" x14ac:dyDescent="0.2">
      <c r="A115" s="87"/>
      <c r="B115" s="87"/>
      <c r="C115" s="88"/>
      <c r="D115" s="87"/>
      <c r="E115" s="92"/>
      <c r="F115" s="93"/>
      <c r="G115" s="94"/>
      <c r="H115" s="94"/>
    </row>
    <row r="116" spans="1:8" x14ac:dyDescent="0.2">
      <c r="A116" s="87"/>
      <c r="B116" s="87"/>
      <c r="C116" s="88"/>
      <c r="D116" s="87"/>
      <c r="E116" s="92"/>
      <c r="F116" s="93"/>
      <c r="G116" s="94"/>
      <c r="H116" s="94"/>
    </row>
    <row r="117" spans="1:8" x14ac:dyDescent="0.2">
      <c r="A117" s="87"/>
      <c r="B117" s="87"/>
      <c r="C117" s="88"/>
      <c r="D117" s="87"/>
      <c r="E117" s="92"/>
      <c r="F117" s="93"/>
      <c r="G117" s="94"/>
      <c r="H117" s="94"/>
    </row>
    <row r="118" spans="1:8" x14ac:dyDescent="0.2">
      <c r="A118" s="87"/>
      <c r="B118" s="87"/>
      <c r="C118" s="88"/>
      <c r="D118" s="87"/>
      <c r="E118" s="92"/>
      <c r="F118" s="93"/>
      <c r="G118" s="94"/>
      <c r="H118" s="94"/>
    </row>
    <row r="119" spans="1:8" x14ac:dyDescent="0.2">
      <c r="A119" s="87"/>
      <c r="B119" s="87"/>
      <c r="C119" s="88"/>
      <c r="D119" s="87"/>
      <c r="E119" s="92"/>
      <c r="F119" s="93"/>
      <c r="G119" s="94"/>
      <c r="H119" s="94"/>
    </row>
    <row r="120" spans="1:8" x14ac:dyDescent="0.2">
      <c r="A120" s="87"/>
      <c r="B120" s="87"/>
      <c r="C120" s="88"/>
      <c r="D120" s="87"/>
      <c r="E120" s="92"/>
      <c r="F120" s="93"/>
      <c r="G120" s="94"/>
      <c r="H120" s="94"/>
    </row>
    <row r="121" spans="1:8" x14ac:dyDescent="0.2">
      <c r="A121" s="87"/>
      <c r="B121" s="87"/>
      <c r="C121" s="88"/>
      <c r="D121" s="87"/>
      <c r="E121" s="92"/>
      <c r="F121" s="93"/>
      <c r="G121" s="94"/>
      <c r="H121" s="94"/>
    </row>
    <row r="122" spans="1:8" x14ac:dyDescent="0.2">
      <c r="A122" s="87"/>
      <c r="B122" s="87"/>
      <c r="C122" s="88"/>
      <c r="D122" s="87"/>
      <c r="E122" s="92"/>
      <c r="F122" s="93"/>
      <c r="G122" s="94"/>
      <c r="H122" s="94"/>
    </row>
    <row r="123" spans="1:8" x14ac:dyDescent="0.2">
      <c r="A123" s="87"/>
      <c r="B123" s="87"/>
      <c r="C123" s="88"/>
      <c r="D123" s="87"/>
      <c r="E123" s="92"/>
      <c r="F123" s="93"/>
      <c r="G123" s="94"/>
      <c r="H123" s="94"/>
    </row>
    <row r="124" spans="1:8" x14ac:dyDescent="0.2">
      <c r="A124" s="87"/>
      <c r="B124" s="87"/>
      <c r="C124" s="88"/>
      <c r="D124" s="87"/>
      <c r="E124" s="92"/>
      <c r="F124" s="93"/>
      <c r="G124" s="94"/>
      <c r="H124" s="94"/>
    </row>
    <row r="125" spans="1:8" x14ac:dyDescent="0.2">
      <c r="A125" s="87"/>
      <c r="B125" s="87"/>
      <c r="C125" s="88"/>
      <c r="D125" s="87"/>
      <c r="E125" s="92"/>
      <c r="F125" s="93"/>
      <c r="G125" s="94"/>
      <c r="H125" s="94"/>
    </row>
    <row r="126" spans="1:8" x14ac:dyDescent="0.2">
      <c r="A126" s="87"/>
      <c r="B126" s="87"/>
      <c r="C126" s="88"/>
      <c r="D126" s="87"/>
      <c r="E126" s="92"/>
      <c r="F126" s="93"/>
      <c r="G126" s="94"/>
      <c r="H126" s="94"/>
    </row>
    <row r="127" spans="1:8" x14ac:dyDescent="0.2">
      <c r="A127" s="87"/>
      <c r="B127" s="87"/>
      <c r="C127" s="88"/>
      <c r="D127" s="87"/>
      <c r="E127" s="92"/>
      <c r="F127" s="93"/>
      <c r="G127" s="94"/>
      <c r="H127" s="94"/>
    </row>
    <row r="128" spans="1:8" x14ac:dyDescent="0.2">
      <c r="A128" s="87"/>
      <c r="B128" s="87"/>
      <c r="C128" s="88"/>
      <c r="D128" s="87"/>
      <c r="E128" s="92"/>
      <c r="F128" s="93"/>
      <c r="G128" s="94"/>
      <c r="H128" s="94"/>
    </row>
    <row r="129" spans="1:8" x14ac:dyDescent="0.2">
      <c r="A129" s="87"/>
      <c r="B129" s="87"/>
      <c r="C129" s="88"/>
      <c r="D129" s="87"/>
      <c r="E129" s="92"/>
      <c r="F129" s="93"/>
      <c r="G129" s="94"/>
      <c r="H129" s="94"/>
    </row>
    <row r="130" spans="1:8" x14ac:dyDescent="0.2">
      <c r="A130" s="87"/>
      <c r="B130" s="87"/>
      <c r="C130" s="88"/>
      <c r="D130" s="87"/>
      <c r="E130" s="92"/>
      <c r="F130" s="93"/>
      <c r="G130" s="94"/>
      <c r="H130" s="94"/>
    </row>
    <row r="131" spans="1:8" x14ac:dyDescent="0.2">
      <c r="A131" s="87"/>
      <c r="B131" s="87"/>
      <c r="C131" s="88"/>
      <c r="D131" s="87"/>
      <c r="E131" s="92"/>
      <c r="F131" s="93"/>
      <c r="G131" s="94"/>
      <c r="H131" s="94"/>
    </row>
    <row r="132" spans="1:8" x14ac:dyDescent="0.2">
      <c r="A132" s="87"/>
      <c r="B132" s="87"/>
      <c r="C132" s="88"/>
      <c r="D132" s="87"/>
      <c r="E132" s="92"/>
      <c r="F132" s="93"/>
      <c r="G132" s="94"/>
      <c r="H132" s="94"/>
    </row>
    <row r="133" spans="1:8" x14ac:dyDescent="0.2">
      <c r="A133" s="87"/>
      <c r="B133" s="87"/>
      <c r="C133" s="88"/>
      <c r="D133" s="87"/>
      <c r="E133" s="92"/>
      <c r="F133" s="93"/>
      <c r="G133" s="94"/>
      <c r="H133" s="94"/>
    </row>
    <row r="134" spans="1:8" x14ac:dyDescent="0.2">
      <c r="A134" s="87"/>
      <c r="B134" s="87"/>
      <c r="C134" s="88"/>
      <c r="D134" s="87"/>
      <c r="E134" s="92"/>
      <c r="F134" s="93"/>
      <c r="G134" s="94"/>
      <c r="H134" s="94"/>
    </row>
    <row r="135" spans="1:8" x14ac:dyDescent="0.2">
      <c r="A135" s="87"/>
      <c r="B135" s="87"/>
      <c r="C135" s="88"/>
      <c r="D135" s="87"/>
      <c r="E135" s="92"/>
      <c r="F135" s="93"/>
      <c r="G135" s="94"/>
      <c r="H135" s="94"/>
    </row>
    <row r="136" spans="1:8" x14ac:dyDescent="0.2">
      <c r="A136" s="87"/>
      <c r="B136" s="87"/>
      <c r="C136" s="88"/>
      <c r="D136" s="87"/>
      <c r="E136" s="92"/>
      <c r="F136" s="93"/>
      <c r="G136" s="94"/>
      <c r="H136" s="94"/>
    </row>
    <row r="137" spans="1:8" x14ac:dyDescent="0.2">
      <c r="A137" s="87"/>
      <c r="B137" s="87"/>
      <c r="C137" s="88"/>
      <c r="D137" s="87"/>
      <c r="E137" s="92"/>
      <c r="F137" s="93"/>
      <c r="G137" s="94"/>
      <c r="H137" s="94"/>
    </row>
    <row r="138" spans="1:8" x14ac:dyDescent="0.2">
      <c r="A138" s="87"/>
      <c r="B138" s="87"/>
      <c r="C138" s="88"/>
      <c r="D138" s="87"/>
      <c r="E138" s="92"/>
      <c r="F138" s="93"/>
      <c r="G138" s="94"/>
      <c r="H138" s="94"/>
    </row>
    <row r="139" spans="1:8" x14ac:dyDescent="0.2">
      <c r="A139" s="87"/>
      <c r="B139" s="87"/>
      <c r="C139" s="88"/>
      <c r="D139" s="87"/>
      <c r="E139" s="92"/>
      <c r="F139" s="93"/>
      <c r="G139" s="94"/>
      <c r="H139" s="94"/>
    </row>
    <row r="140" spans="1:8" x14ac:dyDescent="0.2">
      <c r="A140" s="87"/>
      <c r="B140" s="87"/>
      <c r="C140" s="88"/>
      <c r="D140" s="87"/>
      <c r="E140" s="92"/>
      <c r="F140" s="93"/>
      <c r="G140" s="94"/>
      <c r="H140" s="94"/>
    </row>
    <row r="141" spans="1:8" x14ac:dyDescent="0.2">
      <c r="A141" s="87"/>
      <c r="B141" s="87"/>
      <c r="C141" s="88"/>
      <c r="D141" s="87"/>
      <c r="E141" s="92"/>
      <c r="F141" s="93"/>
      <c r="G141" s="94"/>
      <c r="H141" s="94"/>
    </row>
    <row r="142" spans="1:8" x14ac:dyDescent="0.2">
      <c r="A142" s="87"/>
      <c r="B142" s="87"/>
      <c r="C142" s="88"/>
      <c r="D142" s="87"/>
      <c r="E142" s="92"/>
      <c r="F142" s="93"/>
      <c r="G142" s="94"/>
      <c r="H142" s="94"/>
    </row>
    <row r="143" spans="1:8" x14ac:dyDescent="0.2">
      <c r="A143" s="87"/>
      <c r="B143" s="87"/>
      <c r="C143" s="88"/>
      <c r="D143" s="87"/>
      <c r="E143" s="92"/>
      <c r="F143" s="93"/>
      <c r="G143" s="94"/>
      <c r="H143" s="94"/>
    </row>
    <row r="144" spans="1:8" x14ac:dyDescent="0.2">
      <c r="A144" s="87"/>
      <c r="B144" s="87"/>
      <c r="C144" s="88"/>
      <c r="D144" s="87"/>
      <c r="E144" s="92"/>
      <c r="F144" s="93"/>
      <c r="G144" s="94"/>
      <c r="H144" s="94"/>
    </row>
    <row r="145" spans="1:8" x14ac:dyDescent="0.2">
      <c r="A145" s="87"/>
      <c r="B145" s="87"/>
      <c r="C145" s="88"/>
      <c r="D145" s="87"/>
      <c r="E145" s="92"/>
      <c r="F145" s="93"/>
      <c r="G145" s="94"/>
      <c r="H145" s="94"/>
    </row>
    <row r="146" spans="1:8" x14ac:dyDescent="0.2">
      <c r="A146" s="87"/>
      <c r="B146" s="87"/>
      <c r="C146" s="88"/>
      <c r="D146" s="87"/>
      <c r="E146" s="92"/>
      <c r="F146" s="93"/>
      <c r="G146" s="94"/>
      <c r="H146" s="94"/>
    </row>
    <row r="147" spans="1:8" x14ac:dyDescent="0.2">
      <c r="A147" s="87"/>
      <c r="B147" s="87"/>
      <c r="C147" s="88"/>
      <c r="D147" s="87"/>
      <c r="E147" s="92"/>
      <c r="F147" s="93"/>
      <c r="G147" s="94"/>
      <c r="H147" s="94"/>
    </row>
    <row r="148" spans="1:8" x14ac:dyDescent="0.2">
      <c r="A148" s="87"/>
      <c r="B148" s="87"/>
      <c r="C148" s="88"/>
      <c r="D148" s="87"/>
      <c r="E148" s="92"/>
      <c r="F148" s="93"/>
      <c r="G148" s="94"/>
      <c r="H148" s="94"/>
    </row>
    <row r="149" spans="1:8" x14ac:dyDescent="0.2">
      <c r="A149" s="87"/>
      <c r="B149" s="87"/>
      <c r="C149" s="88"/>
      <c r="D149" s="87"/>
      <c r="E149" s="92"/>
      <c r="F149" s="93"/>
      <c r="G149" s="94"/>
      <c r="H149" s="94"/>
    </row>
    <row r="150" spans="1:8" x14ac:dyDescent="0.2">
      <c r="A150" s="87"/>
      <c r="B150" s="87"/>
      <c r="C150" s="88"/>
      <c r="D150" s="87"/>
      <c r="E150" s="92"/>
      <c r="F150" s="93"/>
      <c r="G150" s="94"/>
      <c r="H150" s="94"/>
    </row>
    <row r="151" spans="1:8" x14ac:dyDescent="0.2">
      <c r="A151" s="87"/>
      <c r="B151" s="87"/>
      <c r="C151" s="88"/>
      <c r="D151" s="87"/>
      <c r="E151" s="92"/>
      <c r="F151" s="93"/>
      <c r="G151" s="94"/>
      <c r="H151" s="94"/>
    </row>
    <row r="152" spans="1:8" x14ac:dyDescent="0.2">
      <c r="A152" s="87"/>
      <c r="B152" s="87"/>
      <c r="C152" s="88"/>
      <c r="D152" s="87"/>
      <c r="E152" s="92"/>
      <c r="F152" s="93"/>
      <c r="G152" s="94"/>
      <c r="H152" s="94"/>
    </row>
    <row r="153" spans="1:8" x14ac:dyDescent="0.2">
      <c r="A153" s="87"/>
      <c r="B153" s="87"/>
      <c r="C153" s="88"/>
      <c r="D153" s="87"/>
      <c r="E153" s="92"/>
      <c r="F153" s="93"/>
      <c r="G153" s="94"/>
      <c r="H153" s="94"/>
    </row>
    <row r="154" spans="1:8" x14ac:dyDescent="0.2">
      <c r="A154" s="87"/>
      <c r="B154" s="87"/>
      <c r="C154" s="88"/>
      <c r="D154" s="87"/>
      <c r="E154" s="92"/>
      <c r="F154" s="93"/>
      <c r="G154" s="94"/>
      <c r="H154" s="94"/>
    </row>
    <row r="155" spans="1:8" x14ac:dyDescent="0.2">
      <c r="A155" s="87"/>
      <c r="B155" s="87"/>
      <c r="C155" s="88"/>
      <c r="D155" s="87"/>
      <c r="E155" s="92"/>
      <c r="F155" s="93"/>
      <c r="G155" s="94"/>
      <c r="H155" s="94"/>
    </row>
    <row r="156" spans="1:8" x14ac:dyDescent="0.2">
      <c r="A156" s="87"/>
      <c r="B156" s="87"/>
      <c r="C156" s="88"/>
      <c r="D156" s="87"/>
      <c r="E156" s="92"/>
      <c r="F156" s="93"/>
      <c r="G156" s="94"/>
      <c r="H156" s="94"/>
    </row>
    <row r="157" spans="1:8" x14ac:dyDescent="0.2">
      <c r="A157" s="87"/>
      <c r="B157" s="87"/>
      <c r="C157" s="88"/>
      <c r="D157" s="87"/>
      <c r="E157" s="92"/>
      <c r="F157" s="93"/>
      <c r="G157" s="94"/>
      <c r="H157" s="94"/>
    </row>
    <row r="158" spans="1:8" x14ac:dyDescent="0.2">
      <c r="A158" s="87"/>
      <c r="B158" s="87"/>
      <c r="C158" s="88"/>
      <c r="D158" s="87"/>
      <c r="E158" s="92"/>
      <c r="F158" s="93"/>
      <c r="G158" s="94"/>
      <c r="H158" s="94"/>
    </row>
    <row r="159" spans="1:8" x14ac:dyDescent="0.2">
      <c r="A159" s="87"/>
      <c r="B159" s="87"/>
      <c r="C159" s="88"/>
      <c r="D159" s="87"/>
      <c r="E159" s="92"/>
      <c r="F159" s="93"/>
      <c r="G159" s="94"/>
      <c r="H159" s="94"/>
    </row>
    <row r="160" spans="1:8" x14ac:dyDescent="0.2">
      <c r="A160" s="87"/>
      <c r="B160" s="87"/>
      <c r="C160" s="88"/>
      <c r="D160" s="87"/>
      <c r="E160" s="92"/>
      <c r="F160" s="93"/>
      <c r="G160" s="94"/>
      <c r="H160" s="94"/>
    </row>
    <row r="161" spans="1:8" x14ac:dyDescent="0.2">
      <c r="A161" s="87"/>
      <c r="B161" s="87"/>
      <c r="C161" s="88"/>
      <c r="D161" s="87"/>
      <c r="E161" s="92"/>
      <c r="F161" s="93"/>
      <c r="G161" s="94"/>
      <c r="H161" s="94"/>
    </row>
    <row r="162" spans="1:8" x14ac:dyDescent="0.2">
      <c r="A162" s="87"/>
      <c r="B162" s="87"/>
      <c r="C162" s="88"/>
      <c r="D162" s="87"/>
      <c r="E162" s="92"/>
      <c r="F162" s="93"/>
      <c r="G162" s="94"/>
      <c r="H162" s="94"/>
    </row>
    <row r="163" spans="1:8" x14ac:dyDescent="0.2">
      <c r="A163" s="87"/>
      <c r="B163" s="87"/>
      <c r="C163" s="88"/>
      <c r="D163" s="87"/>
      <c r="E163" s="92"/>
      <c r="F163" s="93"/>
      <c r="G163" s="94"/>
      <c r="H163" s="94"/>
    </row>
    <row r="164" spans="1:8" x14ac:dyDescent="0.2">
      <c r="A164" s="87"/>
      <c r="B164" s="87"/>
      <c r="C164" s="88"/>
      <c r="D164" s="87"/>
      <c r="E164" s="92"/>
      <c r="F164" s="93"/>
      <c r="G164" s="94"/>
      <c r="H164" s="94"/>
    </row>
    <row r="165" spans="1:8" x14ac:dyDescent="0.2">
      <c r="A165" s="87"/>
      <c r="B165" s="87"/>
      <c r="C165" s="88"/>
      <c r="D165" s="87"/>
      <c r="E165" s="92"/>
      <c r="F165" s="93"/>
      <c r="G165" s="94"/>
      <c r="H165" s="94"/>
    </row>
    <row r="166" spans="1:8" x14ac:dyDescent="0.2">
      <c r="A166" s="87"/>
      <c r="B166" s="87"/>
      <c r="C166" s="88"/>
      <c r="D166" s="87"/>
      <c r="E166" s="92"/>
      <c r="F166" s="93"/>
      <c r="G166" s="94"/>
      <c r="H166" s="94"/>
    </row>
    <row r="167" spans="1:8" x14ac:dyDescent="0.2">
      <c r="A167" s="87"/>
      <c r="B167" s="87"/>
      <c r="C167" s="88"/>
      <c r="D167" s="87"/>
      <c r="E167" s="92"/>
      <c r="F167" s="93"/>
      <c r="G167" s="94"/>
      <c r="H167" s="94"/>
    </row>
    <row r="168" spans="1:8" x14ac:dyDescent="0.2">
      <c r="A168" s="87"/>
      <c r="B168" s="87"/>
      <c r="C168" s="88"/>
      <c r="D168" s="87"/>
      <c r="E168" s="92"/>
      <c r="F168" s="93"/>
      <c r="G168" s="94"/>
      <c r="H168" s="94"/>
    </row>
    <row r="169" spans="1:8" x14ac:dyDescent="0.2">
      <c r="A169" s="87"/>
      <c r="B169" s="87"/>
      <c r="C169" s="88"/>
      <c r="D169" s="87"/>
      <c r="E169" s="92"/>
      <c r="F169" s="93"/>
      <c r="G169" s="94"/>
      <c r="H169" s="94"/>
    </row>
    <row r="170" spans="1:8" x14ac:dyDescent="0.2">
      <c r="A170" s="87"/>
      <c r="B170" s="87"/>
      <c r="C170" s="88"/>
      <c r="D170" s="87"/>
      <c r="E170" s="92"/>
      <c r="F170" s="93"/>
      <c r="G170" s="94"/>
      <c r="H170" s="94"/>
    </row>
    <row r="171" spans="1:8" x14ac:dyDescent="0.2">
      <c r="A171" s="87"/>
      <c r="B171" s="87"/>
      <c r="C171" s="88"/>
      <c r="D171" s="87"/>
      <c r="E171" s="92"/>
      <c r="F171" s="93"/>
      <c r="G171" s="94"/>
      <c r="H171" s="94"/>
    </row>
    <row r="172" spans="1:8" x14ac:dyDescent="0.2">
      <c r="A172" s="87"/>
      <c r="B172" s="87"/>
      <c r="C172" s="88"/>
      <c r="D172" s="87"/>
      <c r="E172" s="92"/>
      <c r="F172" s="93"/>
      <c r="G172" s="94"/>
      <c r="H172" s="94"/>
    </row>
    <row r="173" spans="1:8" x14ac:dyDescent="0.2">
      <c r="A173" s="87"/>
      <c r="B173" s="87"/>
      <c r="C173" s="88"/>
      <c r="D173" s="87"/>
      <c r="E173" s="92"/>
      <c r="F173" s="93"/>
      <c r="G173" s="94"/>
      <c r="H173" s="94"/>
    </row>
    <row r="174" spans="1:8" x14ac:dyDescent="0.2">
      <c r="A174" s="87"/>
      <c r="B174" s="87"/>
      <c r="C174" s="88"/>
      <c r="D174" s="87"/>
      <c r="E174" s="92"/>
      <c r="F174" s="93"/>
      <c r="G174" s="94"/>
      <c r="H174" s="94"/>
    </row>
    <row r="175" spans="1:8" x14ac:dyDescent="0.2">
      <c r="A175" s="87"/>
      <c r="B175" s="87"/>
      <c r="C175" s="88"/>
      <c r="D175" s="87"/>
      <c r="E175" s="92"/>
      <c r="F175" s="93"/>
      <c r="G175" s="94"/>
      <c r="H175" s="94"/>
    </row>
    <row r="176" spans="1:8" x14ac:dyDescent="0.2">
      <c r="A176" s="87"/>
      <c r="B176" s="87"/>
      <c r="C176" s="88"/>
      <c r="D176" s="87"/>
      <c r="E176" s="92"/>
      <c r="F176" s="93"/>
      <c r="G176" s="94"/>
      <c r="H176" s="94"/>
    </row>
    <row r="177" spans="1:8" x14ac:dyDescent="0.2">
      <c r="A177" s="87"/>
      <c r="B177" s="87"/>
      <c r="C177" s="88"/>
      <c r="D177" s="87"/>
      <c r="E177" s="92"/>
      <c r="F177" s="93"/>
      <c r="G177" s="94"/>
      <c r="H177" s="94"/>
    </row>
    <row r="178" spans="1:8" x14ac:dyDescent="0.2">
      <c r="A178" s="87"/>
      <c r="B178" s="87"/>
      <c r="C178" s="88"/>
      <c r="D178" s="87"/>
      <c r="E178" s="92"/>
      <c r="F178" s="93"/>
      <c r="G178" s="94"/>
      <c r="H178" s="94"/>
    </row>
    <row r="179" spans="1:8" x14ac:dyDescent="0.2">
      <c r="A179" s="87"/>
      <c r="B179" s="87"/>
      <c r="C179" s="88"/>
      <c r="D179" s="87"/>
      <c r="E179" s="92"/>
      <c r="F179" s="93"/>
      <c r="G179" s="94"/>
      <c r="H179" s="94"/>
    </row>
    <row r="180" spans="1:8" x14ac:dyDescent="0.2">
      <c r="A180" s="87"/>
      <c r="B180" s="87"/>
      <c r="C180" s="88"/>
      <c r="D180" s="87"/>
      <c r="E180" s="92"/>
      <c r="F180" s="93"/>
      <c r="G180" s="94"/>
      <c r="H180" s="94"/>
    </row>
    <row r="181" spans="1:8" x14ac:dyDescent="0.2">
      <c r="A181" s="87"/>
      <c r="B181" s="87"/>
      <c r="C181" s="88"/>
      <c r="D181" s="87"/>
      <c r="E181" s="92"/>
      <c r="F181" s="93"/>
      <c r="G181" s="94"/>
      <c r="H181" s="94"/>
    </row>
    <row r="182" spans="1:8" x14ac:dyDescent="0.2">
      <c r="A182" s="87"/>
      <c r="B182" s="87"/>
      <c r="C182" s="88"/>
      <c r="D182" s="87"/>
      <c r="E182" s="92"/>
      <c r="F182" s="93"/>
      <c r="G182" s="94"/>
      <c r="H182" s="94"/>
    </row>
    <row r="183" spans="1:8" x14ac:dyDescent="0.2">
      <c r="A183" s="87"/>
      <c r="B183" s="87"/>
      <c r="C183" s="88"/>
      <c r="D183" s="87"/>
      <c r="E183" s="92"/>
      <c r="F183" s="93"/>
      <c r="G183" s="94"/>
      <c r="H183" s="94"/>
    </row>
    <row r="184" spans="1:8" x14ac:dyDescent="0.2">
      <c r="A184" s="87"/>
      <c r="B184" s="87"/>
      <c r="C184" s="88"/>
      <c r="D184" s="87"/>
      <c r="E184" s="92"/>
      <c r="F184" s="93"/>
      <c r="G184" s="94"/>
      <c r="H184" s="94"/>
    </row>
    <row r="185" spans="1:8" x14ac:dyDescent="0.2">
      <c r="A185" s="87"/>
      <c r="B185" s="87"/>
      <c r="C185" s="88"/>
      <c r="D185" s="87"/>
      <c r="E185" s="92"/>
      <c r="F185" s="93"/>
      <c r="G185" s="94"/>
      <c r="H185" s="94"/>
    </row>
    <row r="186" spans="1:8" x14ac:dyDescent="0.2">
      <c r="A186" s="87"/>
      <c r="B186" s="87"/>
      <c r="C186" s="88"/>
      <c r="D186" s="87"/>
      <c r="E186" s="92"/>
      <c r="F186" s="93"/>
      <c r="G186" s="94"/>
      <c r="H186" s="94"/>
    </row>
    <row r="187" spans="1:8" x14ac:dyDescent="0.2">
      <c r="A187" s="87"/>
      <c r="B187" s="87"/>
      <c r="C187" s="88"/>
      <c r="D187" s="87"/>
      <c r="E187" s="92"/>
      <c r="F187" s="93"/>
      <c r="G187" s="94"/>
      <c r="H187" s="94"/>
    </row>
    <row r="188" spans="1:8" x14ac:dyDescent="0.2">
      <c r="A188" s="87"/>
      <c r="B188" s="87"/>
      <c r="C188" s="88"/>
      <c r="D188" s="87"/>
      <c r="E188" s="92"/>
      <c r="F188" s="93"/>
      <c r="G188" s="94"/>
      <c r="H188" s="94"/>
    </row>
    <row r="189" spans="1:8" x14ac:dyDescent="0.2">
      <c r="A189" s="87"/>
      <c r="B189" s="87"/>
      <c r="C189" s="88"/>
      <c r="D189" s="87"/>
      <c r="E189" s="92"/>
      <c r="F189" s="93"/>
      <c r="G189" s="94"/>
      <c r="H189" s="94"/>
    </row>
    <row r="190" spans="1:8" x14ac:dyDescent="0.2">
      <c r="A190" s="87"/>
      <c r="B190" s="87"/>
      <c r="C190" s="88"/>
      <c r="D190" s="87"/>
      <c r="E190" s="92"/>
      <c r="F190" s="93"/>
      <c r="G190" s="94"/>
      <c r="H190" s="94"/>
    </row>
    <row r="191" spans="1:8" x14ac:dyDescent="0.2">
      <c r="A191" s="87"/>
      <c r="B191" s="87"/>
      <c r="C191" s="88"/>
      <c r="D191" s="87"/>
      <c r="E191" s="92"/>
      <c r="F191" s="93"/>
      <c r="G191" s="94"/>
      <c r="H191" s="94"/>
    </row>
    <row r="192" spans="1:8" x14ac:dyDescent="0.2">
      <c r="A192" s="87"/>
      <c r="B192" s="87"/>
      <c r="C192" s="88"/>
      <c r="D192" s="87"/>
      <c r="E192" s="92"/>
      <c r="F192" s="93"/>
      <c r="G192" s="94"/>
      <c r="H192" s="94"/>
    </row>
    <row r="193" spans="1:8" x14ac:dyDescent="0.2">
      <c r="A193" s="87"/>
      <c r="B193" s="87"/>
      <c r="C193" s="88"/>
      <c r="D193" s="87"/>
      <c r="E193" s="92"/>
      <c r="F193" s="93"/>
      <c r="G193" s="94"/>
      <c r="H193" s="94"/>
    </row>
    <row r="194" spans="1:8" x14ac:dyDescent="0.2">
      <c r="A194" s="87"/>
      <c r="B194" s="87"/>
      <c r="C194" s="88"/>
      <c r="D194" s="87"/>
      <c r="E194" s="92"/>
      <c r="F194" s="93"/>
      <c r="G194" s="94"/>
      <c r="H194" s="94"/>
    </row>
    <row r="195" spans="1:8" x14ac:dyDescent="0.2">
      <c r="A195" s="87"/>
      <c r="B195" s="87"/>
      <c r="C195" s="88"/>
      <c r="D195" s="87"/>
      <c r="E195" s="92"/>
      <c r="F195" s="93"/>
      <c r="G195" s="94"/>
      <c r="H195" s="94"/>
    </row>
    <row r="196" spans="1:8" x14ac:dyDescent="0.2">
      <c r="A196" s="87"/>
      <c r="B196" s="87"/>
      <c r="C196" s="88"/>
      <c r="D196" s="87"/>
      <c r="E196" s="92"/>
      <c r="F196" s="93"/>
      <c r="G196" s="94"/>
      <c r="H196" s="94"/>
    </row>
    <row r="197" spans="1:8" x14ac:dyDescent="0.2">
      <c r="A197" s="87"/>
      <c r="B197" s="87"/>
      <c r="C197" s="88"/>
      <c r="D197" s="87"/>
      <c r="E197" s="92"/>
      <c r="F197" s="93"/>
      <c r="G197" s="94"/>
      <c r="H197" s="94"/>
    </row>
    <row r="198" spans="1:8" x14ac:dyDescent="0.2">
      <c r="A198" s="87"/>
      <c r="B198" s="87"/>
      <c r="C198" s="88"/>
      <c r="D198" s="87"/>
      <c r="E198" s="92"/>
      <c r="F198" s="93"/>
      <c r="G198" s="94"/>
      <c r="H198" s="94"/>
    </row>
    <row r="199" spans="1:8" x14ac:dyDescent="0.2">
      <c r="A199" s="87"/>
      <c r="B199" s="87"/>
      <c r="C199" s="88"/>
      <c r="D199" s="87"/>
      <c r="E199" s="92"/>
      <c r="F199" s="93"/>
      <c r="G199" s="94"/>
      <c r="H199" s="94"/>
    </row>
    <row r="200" spans="1:8" x14ac:dyDescent="0.2">
      <c r="A200" s="87"/>
      <c r="B200" s="87"/>
      <c r="C200" s="88"/>
      <c r="D200" s="87"/>
      <c r="E200" s="92"/>
      <c r="F200" s="93"/>
      <c r="G200" s="94"/>
      <c r="H200" s="94"/>
    </row>
    <row r="201" spans="1:8" x14ac:dyDescent="0.2">
      <c r="A201" s="87"/>
      <c r="B201" s="87"/>
      <c r="C201" s="88"/>
      <c r="D201" s="87"/>
      <c r="E201" s="92"/>
      <c r="F201" s="93"/>
      <c r="G201" s="94"/>
      <c r="H201" s="94"/>
    </row>
    <row r="202" spans="1:8" x14ac:dyDescent="0.2">
      <c r="A202" s="87"/>
      <c r="B202" s="87"/>
      <c r="C202" s="88"/>
      <c r="D202" s="87"/>
      <c r="E202" s="92"/>
      <c r="F202" s="93"/>
      <c r="G202" s="94"/>
      <c r="H202" s="94"/>
    </row>
    <row r="203" spans="1:8" x14ac:dyDescent="0.2">
      <c r="A203" s="87"/>
      <c r="B203" s="87"/>
      <c r="C203" s="88"/>
      <c r="D203" s="87"/>
      <c r="E203" s="92"/>
      <c r="F203" s="93"/>
      <c r="G203" s="94"/>
      <c r="H203" s="94"/>
    </row>
    <row r="204" spans="1:8" x14ac:dyDescent="0.2">
      <c r="A204" s="87"/>
      <c r="B204" s="87"/>
      <c r="C204" s="88"/>
      <c r="D204" s="87"/>
      <c r="E204" s="92"/>
      <c r="F204" s="93"/>
      <c r="G204" s="94"/>
      <c r="H204" s="94"/>
    </row>
    <row r="205" spans="1:8" x14ac:dyDescent="0.2">
      <c r="A205" s="87"/>
      <c r="B205" s="87"/>
      <c r="C205" s="88"/>
      <c r="D205" s="87"/>
      <c r="E205" s="92"/>
      <c r="F205" s="93"/>
      <c r="G205" s="94"/>
      <c r="H205" s="94"/>
    </row>
    <row r="206" spans="1:8" x14ac:dyDescent="0.2">
      <c r="A206" s="87"/>
      <c r="B206" s="87"/>
      <c r="C206" s="88"/>
      <c r="D206" s="87"/>
      <c r="E206" s="92"/>
      <c r="F206" s="93"/>
      <c r="G206" s="94"/>
      <c r="H206" s="94"/>
    </row>
    <row r="207" spans="1:8" x14ac:dyDescent="0.2">
      <c r="A207" s="87"/>
      <c r="B207" s="87"/>
      <c r="C207" s="88"/>
      <c r="D207" s="87"/>
      <c r="E207" s="92"/>
      <c r="F207" s="93"/>
      <c r="G207" s="94"/>
      <c r="H207" s="94"/>
    </row>
    <row r="208" spans="1:8" x14ac:dyDescent="0.2">
      <c r="A208" s="87"/>
      <c r="B208" s="87"/>
      <c r="C208" s="88"/>
      <c r="D208" s="87"/>
      <c r="E208" s="92"/>
      <c r="F208" s="93"/>
      <c r="G208" s="94"/>
      <c r="H208" s="94"/>
    </row>
    <row r="209" spans="1:8" x14ac:dyDescent="0.2">
      <c r="A209" s="87"/>
      <c r="B209" s="87"/>
      <c r="C209" s="88"/>
      <c r="D209" s="87"/>
      <c r="E209" s="92"/>
      <c r="F209" s="93"/>
      <c r="G209" s="94"/>
      <c r="H209" s="94"/>
    </row>
    <row r="210" spans="1:8" x14ac:dyDescent="0.2">
      <c r="A210" s="87"/>
      <c r="B210" s="87"/>
      <c r="C210" s="88"/>
      <c r="D210" s="87"/>
      <c r="E210" s="92"/>
      <c r="F210" s="93"/>
      <c r="G210" s="94"/>
      <c r="H210" s="94"/>
    </row>
    <row r="211" spans="1:8" x14ac:dyDescent="0.2">
      <c r="A211" s="87"/>
      <c r="B211" s="87"/>
      <c r="C211" s="88"/>
      <c r="D211" s="87"/>
      <c r="E211" s="92"/>
      <c r="F211" s="93"/>
      <c r="G211" s="94"/>
      <c r="H211" s="94"/>
    </row>
    <row r="212" spans="1:8" x14ac:dyDescent="0.2">
      <c r="A212" s="87"/>
      <c r="B212" s="87"/>
      <c r="C212" s="88"/>
      <c r="D212" s="87"/>
      <c r="E212" s="92"/>
      <c r="F212" s="93"/>
      <c r="G212" s="94"/>
      <c r="H212" s="94"/>
    </row>
    <row r="213" spans="1:8" x14ac:dyDescent="0.2">
      <c r="A213" s="87"/>
      <c r="B213" s="87"/>
      <c r="C213" s="88"/>
      <c r="D213" s="87"/>
      <c r="E213" s="92"/>
      <c r="F213" s="93"/>
      <c r="G213" s="94"/>
      <c r="H213" s="94"/>
    </row>
    <row r="214" spans="1:8" x14ac:dyDescent="0.2">
      <c r="A214" s="87"/>
      <c r="B214" s="87"/>
      <c r="C214" s="88"/>
      <c r="D214" s="87"/>
      <c r="E214" s="92"/>
      <c r="F214" s="93"/>
      <c r="G214" s="94"/>
      <c r="H214" s="94"/>
    </row>
    <row r="215" spans="1:8" x14ac:dyDescent="0.2">
      <c r="A215" s="87"/>
      <c r="B215" s="87"/>
      <c r="C215" s="88"/>
      <c r="D215" s="87"/>
      <c r="E215" s="92"/>
      <c r="F215" s="93"/>
      <c r="G215" s="94"/>
      <c r="H215" s="94"/>
    </row>
    <row r="216" spans="1:8" x14ac:dyDescent="0.2">
      <c r="A216" s="87"/>
      <c r="B216" s="87"/>
      <c r="C216" s="88"/>
      <c r="D216" s="87"/>
      <c r="E216" s="92"/>
      <c r="F216" s="93"/>
      <c r="G216" s="94"/>
      <c r="H216" s="94"/>
    </row>
    <row r="217" spans="1:8" x14ac:dyDescent="0.2">
      <c r="A217" s="87"/>
      <c r="B217" s="87"/>
      <c r="C217" s="88"/>
      <c r="D217" s="87"/>
      <c r="E217" s="92"/>
      <c r="F217" s="93"/>
      <c r="G217" s="94"/>
      <c r="H217" s="94"/>
    </row>
    <row r="218" spans="1:8" x14ac:dyDescent="0.2">
      <c r="A218" s="87"/>
      <c r="B218" s="87"/>
      <c r="C218" s="88"/>
      <c r="D218" s="87"/>
      <c r="E218" s="92"/>
      <c r="F218" s="93"/>
      <c r="G218" s="94"/>
      <c r="H218" s="94"/>
    </row>
    <row r="219" spans="1:8" x14ac:dyDescent="0.2">
      <c r="A219" s="87"/>
      <c r="B219" s="87"/>
      <c r="C219" s="88"/>
      <c r="D219" s="87"/>
      <c r="E219" s="92"/>
      <c r="F219" s="93"/>
      <c r="G219" s="94"/>
      <c r="H219" s="94"/>
    </row>
    <row r="220" spans="1:8" x14ac:dyDescent="0.2">
      <c r="A220" s="87"/>
      <c r="B220" s="87"/>
      <c r="C220" s="88"/>
      <c r="D220" s="87"/>
      <c r="E220" s="92"/>
      <c r="F220" s="93"/>
      <c r="G220" s="94"/>
      <c r="H220" s="94"/>
    </row>
    <row r="221" spans="1:8" x14ac:dyDescent="0.2">
      <c r="A221" s="87"/>
      <c r="B221" s="87"/>
      <c r="C221" s="88"/>
      <c r="D221" s="87"/>
      <c r="E221" s="92"/>
      <c r="F221" s="93"/>
      <c r="G221" s="94"/>
      <c r="H221" s="94"/>
    </row>
    <row r="222" spans="1:8" x14ac:dyDescent="0.2">
      <c r="A222" s="87"/>
      <c r="B222" s="87"/>
      <c r="C222" s="88"/>
      <c r="D222" s="87"/>
      <c r="E222" s="92"/>
      <c r="F222" s="93"/>
      <c r="G222" s="94"/>
      <c r="H222" s="94"/>
    </row>
    <row r="223" spans="1:8" x14ac:dyDescent="0.2">
      <c r="A223" s="87"/>
      <c r="B223" s="87"/>
      <c r="C223" s="88"/>
      <c r="D223" s="87"/>
      <c r="E223" s="92"/>
      <c r="F223" s="93"/>
      <c r="G223" s="94"/>
      <c r="H223" s="94"/>
    </row>
    <row r="224" spans="1:8" x14ac:dyDescent="0.2">
      <c r="A224" s="87"/>
      <c r="B224" s="87"/>
      <c r="C224" s="88"/>
      <c r="D224" s="87"/>
      <c r="E224" s="92"/>
      <c r="F224" s="93"/>
      <c r="G224" s="94"/>
      <c r="H224" s="94"/>
    </row>
    <row r="225" spans="1:8" x14ac:dyDescent="0.2">
      <c r="A225" s="87"/>
      <c r="B225" s="87"/>
      <c r="C225" s="88"/>
      <c r="D225" s="87"/>
      <c r="E225" s="92"/>
      <c r="F225" s="93"/>
      <c r="G225" s="94"/>
      <c r="H225" s="94"/>
    </row>
    <row r="226" spans="1:8" x14ac:dyDescent="0.2">
      <c r="A226" s="87"/>
      <c r="B226" s="87"/>
      <c r="C226" s="88"/>
      <c r="D226" s="87"/>
      <c r="E226" s="92"/>
      <c r="F226" s="93"/>
      <c r="G226" s="94"/>
      <c r="H226" s="94"/>
    </row>
    <row r="227" spans="1:8" x14ac:dyDescent="0.2">
      <c r="A227" s="87"/>
      <c r="B227" s="87"/>
      <c r="C227" s="88"/>
      <c r="D227" s="87"/>
      <c r="E227" s="92"/>
      <c r="F227" s="93"/>
      <c r="G227" s="94"/>
      <c r="H227" s="94"/>
    </row>
    <row r="228" spans="1:8" x14ac:dyDescent="0.2">
      <c r="A228" s="87"/>
      <c r="B228" s="87"/>
      <c r="C228" s="88"/>
      <c r="D228" s="87"/>
      <c r="E228" s="92"/>
      <c r="F228" s="93"/>
      <c r="G228" s="94"/>
      <c r="H228" s="94"/>
    </row>
    <row r="229" spans="1:8" x14ac:dyDescent="0.2">
      <c r="A229" s="87"/>
      <c r="B229" s="87"/>
      <c r="C229" s="88"/>
      <c r="D229" s="87"/>
      <c r="E229" s="92"/>
      <c r="F229" s="93"/>
      <c r="G229" s="94"/>
      <c r="H229" s="94"/>
    </row>
    <row r="230" spans="1:8" x14ac:dyDescent="0.2">
      <c r="A230" s="87"/>
      <c r="B230" s="87"/>
      <c r="C230" s="88"/>
      <c r="D230" s="87"/>
      <c r="E230" s="92"/>
      <c r="F230" s="93"/>
      <c r="G230" s="94"/>
      <c r="H230" s="94"/>
    </row>
    <row r="231" spans="1:8" x14ac:dyDescent="0.2">
      <c r="A231" s="87"/>
      <c r="B231" s="87"/>
      <c r="C231" s="88"/>
      <c r="D231" s="87"/>
      <c r="E231" s="92"/>
      <c r="F231" s="93"/>
      <c r="G231" s="94"/>
      <c r="H231" s="94"/>
    </row>
    <row r="232" spans="1:8" x14ac:dyDescent="0.2">
      <c r="A232" s="87"/>
      <c r="B232" s="87"/>
      <c r="C232" s="88"/>
      <c r="D232" s="87"/>
      <c r="E232" s="92"/>
      <c r="F232" s="93"/>
      <c r="G232" s="94"/>
      <c r="H232" s="94"/>
    </row>
    <row r="233" spans="1:8" x14ac:dyDescent="0.2">
      <c r="A233" s="87"/>
      <c r="B233" s="87"/>
      <c r="C233" s="88"/>
      <c r="D233" s="87"/>
      <c r="E233" s="92"/>
      <c r="F233" s="93"/>
      <c r="G233" s="94"/>
      <c r="H233" s="94"/>
    </row>
    <row r="234" spans="1:8" x14ac:dyDescent="0.2">
      <c r="A234" s="87"/>
      <c r="B234" s="87"/>
      <c r="C234" s="88"/>
      <c r="D234" s="87"/>
      <c r="E234" s="92"/>
      <c r="F234" s="93"/>
      <c r="G234" s="94"/>
      <c r="H234" s="94"/>
    </row>
    <row r="235" spans="1:8" x14ac:dyDescent="0.2">
      <c r="A235" s="87"/>
      <c r="B235" s="87"/>
      <c r="C235" s="88"/>
      <c r="D235" s="87"/>
      <c r="E235" s="92"/>
      <c r="F235" s="93"/>
      <c r="G235" s="94"/>
      <c r="H235" s="94"/>
    </row>
    <row r="236" spans="1:8" x14ac:dyDescent="0.2">
      <c r="A236" s="87"/>
      <c r="B236" s="87"/>
      <c r="C236" s="88"/>
      <c r="D236" s="87"/>
      <c r="E236" s="92"/>
      <c r="F236" s="93"/>
      <c r="G236" s="94"/>
      <c r="H236" s="94"/>
    </row>
    <row r="237" spans="1:8" x14ac:dyDescent="0.2">
      <c r="A237" s="87"/>
      <c r="B237" s="87"/>
      <c r="C237" s="88"/>
      <c r="D237" s="87"/>
      <c r="E237" s="92"/>
      <c r="F237" s="93"/>
      <c r="G237" s="94"/>
      <c r="H237" s="94"/>
    </row>
    <row r="238" spans="1:8" x14ac:dyDescent="0.2">
      <c r="A238" s="87"/>
      <c r="B238" s="87"/>
      <c r="C238" s="88"/>
      <c r="D238" s="87"/>
      <c r="E238" s="92"/>
      <c r="F238" s="93"/>
      <c r="G238" s="94"/>
      <c r="H238" s="94"/>
    </row>
    <row r="239" spans="1:8" x14ac:dyDescent="0.2">
      <c r="A239" s="87"/>
      <c r="B239" s="87"/>
      <c r="C239" s="88"/>
      <c r="D239" s="87"/>
      <c r="E239" s="92"/>
      <c r="F239" s="93"/>
      <c r="G239" s="94"/>
      <c r="H239" s="94"/>
    </row>
    <row r="240" spans="1:8" x14ac:dyDescent="0.2">
      <c r="A240" s="87"/>
      <c r="B240" s="87"/>
      <c r="C240" s="88"/>
      <c r="D240" s="87"/>
      <c r="E240" s="92"/>
      <c r="F240" s="93"/>
      <c r="G240" s="94"/>
      <c r="H240" s="94"/>
    </row>
    <row r="241" spans="1:8" x14ac:dyDescent="0.2">
      <c r="A241" s="87"/>
      <c r="B241" s="87"/>
      <c r="C241" s="88"/>
      <c r="D241" s="87"/>
      <c r="E241" s="92"/>
      <c r="F241" s="93"/>
      <c r="G241" s="94"/>
      <c r="H241" s="94"/>
    </row>
    <row r="242" spans="1:8" x14ac:dyDescent="0.2">
      <c r="A242" s="87"/>
      <c r="B242" s="87"/>
      <c r="C242" s="88"/>
      <c r="D242" s="87"/>
      <c r="E242" s="92"/>
      <c r="F242" s="93"/>
      <c r="G242" s="94"/>
      <c r="H242" s="94"/>
    </row>
    <row r="243" spans="1:8" x14ac:dyDescent="0.2">
      <c r="A243" s="87"/>
      <c r="B243" s="87"/>
      <c r="C243" s="88"/>
      <c r="D243" s="87"/>
      <c r="E243" s="92"/>
      <c r="F243" s="93"/>
      <c r="G243" s="94"/>
      <c r="H243" s="94"/>
    </row>
    <row r="244" spans="1:8" x14ac:dyDescent="0.2">
      <c r="A244" s="87"/>
      <c r="B244" s="87"/>
      <c r="C244" s="88"/>
      <c r="D244" s="87"/>
      <c r="E244" s="92"/>
      <c r="F244" s="93"/>
      <c r="G244" s="94"/>
      <c r="H244" s="94"/>
    </row>
    <row r="245" spans="1:8" x14ac:dyDescent="0.2">
      <c r="A245" s="87"/>
      <c r="B245" s="87"/>
      <c r="C245" s="88"/>
      <c r="D245" s="87"/>
      <c r="E245" s="92"/>
      <c r="F245" s="93"/>
      <c r="G245" s="94"/>
      <c r="H245" s="94"/>
    </row>
    <row r="246" spans="1:8" x14ac:dyDescent="0.2">
      <c r="A246" s="87"/>
      <c r="B246" s="87"/>
      <c r="C246" s="88"/>
      <c r="D246" s="87"/>
      <c r="E246" s="92"/>
      <c r="F246" s="93"/>
      <c r="G246" s="94"/>
      <c r="H246" s="94"/>
    </row>
    <row r="247" spans="1:8" x14ac:dyDescent="0.2">
      <c r="A247" s="87"/>
      <c r="B247" s="87"/>
      <c r="C247" s="88"/>
      <c r="D247" s="87"/>
      <c r="E247" s="92"/>
      <c r="F247" s="93"/>
      <c r="G247" s="94"/>
      <c r="H247" s="94"/>
    </row>
    <row r="248" spans="1:8" x14ac:dyDescent="0.2">
      <c r="A248" s="87"/>
      <c r="B248" s="87"/>
      <c r="C248" s="88"/>
      <c r="D248" s="87"/>
      <c r="E248" s="92"/>
      <c r="F248" s="93"/>
      <c r="G248" s="94"/>
      <c r="H248" s="94"/>
    </row>
    <row r="249" spans="1:8" x14ac:dyDescent="0.2">
      <c r="A249" s="87"/>
      <c r="B249" s="87"/>
      <c r="C249" s="88"/>
      <c r="D249" s="87"/>
      <c r="E249" s="92"/>
      <c r="F249" s="93"/>
      <c r="G249" s="94"/>
      <c r="H249" s="94"/>
    </row>
    <row r="250" spans="1:8" x14ac:dyDescent="0.2">
      <c r="A250" s="87"/>
      <c r="B250" s="87"/>
      <c r="C250" s="88"/>
      <c r="D250" s="87"/>
      <c r="E250" s="92"/>
      <c r="F250" s="93"/>
      <c r="G250" s="94"/>
      <c r="H250" s="94"/>
    </row>
    <row r="251" spans="1:8" x14ac:dyDescent="0.2">
      <c r="A251" s="87"/>
      <c r="B251" s="87"/>
      <c r="C251" s="88"/>
      <c r="D251" s="87"/>
      <c r="E251" s="92"/>
      <c r="F251" s="93"/>
      <c r="G251" s="94"/>
      <c r="H251" s="94"/>
    </row>
    <row r="252" spans="1:8" x14ac:dyDescent="0.2">
      <c r="A252" s="87"/>
      <c r="B252" s="87"/>
      <c r="C252" s="88"/>
      <c r="D252" s="87"/>
      <c r="E252" s="92"/>
      <c r="F252" s="93"/>
      <c r="G252" s="94"/>
      <c r="H252" s="94"/>
    </row>
    <row r="253" spans="1:8" x14ac:dyDescent="0.2">
      <c r="A253" s="87"/>
      <c r="B253" s="87"/>
      <c r="C253" s="88"/>
      <c r="D253" s="87"/>
      <c r="E253" s="92"/>
      <c r="F253" s="93"/>
      <c r="G253" s="94"/>
      <c r="H253" s="94"/>
    </row>
    <row r="254" spans="1:8" x14ac:dyDescent="0.2">
      <c r="A254" s="87"/>
      <c r="B254" s="87"/>
      <c r="C254" s="88"/>
      <c r="D254" s="87"/>
      <c r="E254" s="92"/>
      <c r="F254" s="93"/>
      <c r="G254" s="94"/>
      <c r="H254" s="94"/>
    </row>
    <row r="255" spans="1:8" x14ac:dyDescent="0.2">
      <c r="A255" s="87"/>
      <c r="B255" s="87"/>
      <c r="C255" s="88"/>
      <c r="D255" s="87"/>
      <c r="E255" s="92"/>
      <c r="F255" s="93"/>
      <c r="G255" s="94"/>
      <c r="H255" s="94"/>
    </row>
    <row r="256" spans="1:8" x14ac:dyDescent="0.2">
      <c r="A256" s="87"/>
      <c r="B256" s="87"/>
      <c r="C256" s="88"/>
      <c r="D256" s="87"/>
      <c r="E256" s="92"/>
      <c r="F256" s="93"/>
      <c r="G256" s="94"/>
      <c r="H256" s="94"/>
    </row>
    <row r="257" spans="1:8" x14ac:dyDescent="0.2">
      <c r="A257" s="87"/>
      <c r="B257" s="87"/>
      <c r="C257" s="88"/>
      <c r="D257" s="87"/>
      <c r="E257" s="92"/>
      <c r="F257" s="93"/>
      <c r="G257" s="94"/>
      <c r="H257" s="94"/>
    </row>
    <row r="258" spans="1:8" x14ac:dyDescent="0.2">
      <c r="A258" s="87"/>
      <c r="B258" s="87"/>
      <c r="C258" s="88"/>
      <c r="D258" s="87"/>
      <c r="E258" s="92"/>
      <c r="F258" s="93"/>
      <c r="G258" s="94"/>
      <c r="H258" s="94"/>
    </row>
    <row r="259" spans="1:8" x14ac:dyDescent="0.2">
      <c r="A259" s="87"/>
      <c r="B259" s="87"/>
      <c r="C259" s="88"/>
      <c r="D259" s="87"/>
      <c r="E259" s="92"/>
      <c r="F259" s="93"/>
      <c r="G259" s="94"/>
      <c r="H259" s="94"/>
    </row>
    <row r="260" spans="1:8" x14ac:dyDescent="0.2">
      <c r="A260" s="87"/>
      <c r="B260" s="87"/>
      <c r="C260" s="88"/>
      <c r="D260" s="87"/>
      <c r="E260" s="92"/>
      <c r="F260" s="93"/>
      <c r="G260" s="94"/>
      <c r="H260" s="94"/>
    </row>
    <row r="261" spans="1:8" x14ac:dyDescent="0.2">
      <c r="A261" s="87"/>
      <c r="B261" s="87"/>
      <c r="C261" s="88"/>
      <c r="D261" s="87"/>
      <c r="E261" s="92"/>
      <c r="F261" s="93"/>
      <c r="G261" s="94"/>
      <c r="H261" s="94"/>
    </row>
    <row r="262" spans="1:8" x14ac:dyDescent="0.2">
      <c r="A262" s="87"/>
      <c r="B262" s="87"/>
      <c r="C262" s="88"/>
      <c r="D262" s="87"/>
      <c r="E262" s="92"/>
      <c r="F262" s="93"/>
      <c r="G262" s="94"/>
      <c r="H262" s="94"/>
    </row>
    <row r="263" spans="1:8" x14ac:dyDescent="0.2">
      <c r="A263" s="87"/>
      <c r="B263" s="87"/>
      <c r="C263" s="88"/>
      <c r="D263" s="87"/>
      <c r="E263" s="92"/>
      <c r="F263" s="93"/>
      <c r="G263" s="94"/>
      <c r="H263" s="94"/>
    </row>
    <row r="264" spans="1:8" x14ac:dyDescent="0.2">
      <c r="A264" s="87"/>
      <c r="B264" s="87"/>
      <c r="C264" s="88"/>
      <c r="D264" s="87"/>
      <c r="E264" s="92"/>
      <c r="F264" s="93"/>
      <c r="G264" s="94"/>
      <c r="H264" s="94"/>
    </row>
    <row r="265" spans="1:8" x14ac:dyDescent="0.2">
      <c r="A265" s="87"/>
      <c r="B265" s="87"/>
      <c r="C265" s="88"/>
      <c r="D265" s="87"/>
      <c r="E265" s="92"/>
      <c r="F265" s="93"/>
      <c r="G265" s="94"/>
      <c r="H265" s="94"/>
    </row>
    <row r="266" spans="1:8" x14ac:dyDescent="0.2">
      <c r="A266" s="87"/>
      <c r="B266" s="87"/>
      <c r="C266" s="88"/>
      <c r="D266" s="87"/>
      <c r="E266" s="92"/>
      <c r="F266" s="93"/>
      <c r="G266" s="94"/>
      <c r="H266" s="94"/>
    </row>
    <row r="267" spans="1:8" x14ac:dyDescent="0.2">
      <c r="A267" s="87"/>
      <c r="B267" s="87"/>
      <c r="C267" s="88"/>
      <c r="D267" s="87"/>
      <c r="E267" s="92"/>
      <c r="F267" s="93"/>
      <c r="G267" s="94"/>
      <c r="H267" s="94"/>
    </row>
    <row r="268" spans="1:8" x14ac:dyDescent="0.2">
      <c r="A268" s="87"/>
      <c r="B268" s="87"/>
      <c r="C268" s="88"/>
      <c r="D268" s="87"/>
      <c r="E268" s="92"/>
      <c r="F268" s="93"/>
      <c r="G268" s="94"/>
      <c r="H268" s="94"/>
    </row>
    <row r="269" spans="1:8" x14ac:dyDescent="0.2">
      <c r="A269" s="87"/>
      <c r="B269" s="87"/>
      <c r="C269" s="88"/>
      <c r="D269" s="87"/>
      <c r="E269" s="92"/>
      <c r="F269" s="93"/>
      <c r="G269" s="94"/>
      <c r="H269" s="94"/>
    </row>
    <row r="270" spans="1:8" x14ac:dyDescent="0.2">
      <c r="A270" s="87"/>
      <c r="B270" s="87"/>
      <c r="C270" s="88"/>
      <c r="D270" s="87"/>
      <c r="E270" s="92"/>
      <c r="F270" s="93"/>
      <c r="G270" s="94"/>
      <c r="H270" s="94"/>
    </row>
    <row r="271" spans="1:8" x14ac:dyDescent="0.2">
      <c r="A271" s="87"/>
      <c r="B271" s="87"/>
      <c r="C271" s="88"/>
      <c r="D271" s="87"/>
      <c r="E271" s="92"/>
      <c r="F271" s="93"/>
      <c r="G271" s="94"/>
      <c r="H271" s="94"/>
    </row>
    <row r="272" spans="1:8" x14ac:dyDescent="0.2">
      <c r="A272" s="87"/>
      <c r="B272" s="87"/>
      <c r="C272" s="88"/>
      <c r="D272" s="87"/>
      <c r="E272" s="92"/>
      <c r="F272" s="93"/>
      <c r="G272" s="94"/>
      <c r="H272" s="94"/>
    </row>
    <row r="273" spans="1:8" x14ac:dyDescent="0.2">
      <c r="A273" s="87"/>
      <c r="B273" s="87"/>
      <c r="C273" s="88"/>
      <c r="D273" s="87"/>
      <c r="E273" s="92"/>
      <c r="F273" s="93"/>
      <c r="G273" s="94"/>
      <c r="H273" s="94"/>
    </row>
    <row r="274" spans="1:8" x14ac:dyDescent="0.2">
      <c r="A274" s="87"/>
      <c r="B274" s="87"/>
      <c r="C274" s="88"/>
      <c r="D274" s="87"/>
      <c r="E274" s="92"/>
      <c r="F274" s="93"/>
      <c r="G274" s="94"/>
      <c r="H274" s="94"/>
    </row>
    <row r="275" spans="1:8" x14ac:dyDescent="0.2">
      <c r="A275" s="87"/>
      <c r="B275" s="87"/>
      <c r="C275" s="88"/>
      <c r="D275" s="87"/>
      <c r="E275" s="92"/>
      <c r="F275" s="93"/>
      <c r="G275" s="94"/>
      <c r="H275" s="94"/>
    </row>
    <row r="276" spans="1:8" x14ac:dyDescent="0.2">
      <c r="A276" s="87"/>
      <c r="B276" s="87"/>
      <c r="C276" s="88"/>
      <c r="D276" s="87"/>
      <c r="E276" s="92"/>
      <c r="F276" s="93"/>
      <c r="G276" s="94"/>
      <c r="H276" s="94"/>
    </row>
    <row r="277" spans="1:8" x14ac:dyDescent="0.2">
      <c r="A277" s="87"/>
      <c r="B277" s="87"/>
      <c r="C277" s="88"/>
      <c r="D277" s="87"/>
      <c r="E277" s="92"/>
      <c r="F277" s="93"/>
      <c r="G277" s="94"/>
      <c r="H277" s="94"/>
    </row>
    <row r="278" spans="1:8" x14ac:dyDescent="0.2">
      <c r="A278" s="87"/>
      <c r="B278" s="87"/>
      <c r="C278" s="88"/>
      <c r="D278" s="87"/>
      <c r="E278" s="92"/>
      <c r="F278" s="93"/>
      <c r="G278" s="94"/>
      <c r="H278" s="94"/>
    </row>
    <row r="279" spans="1:8" x14ac:dyDescent="0.2">
      <c r="A279" s="87"/>
      <c r="B279" s="87"/>
      <c r="C279" s="88"/>
      <c r="D279" s="87"/>
      <c r="E279" s="92"/>
      <c r="F279" s="93"/>
      <c r="G279" s="94"/>
      <c r="H279" s="94"/>
    </row>
    <row r="280" spans="1:8" x14ac:dyDescent="0.2">
      <c r="A280" s="87"/>
      <c r="B280" s="87"/>
      <c r="C280" s="88"/>
      <c r="D280" s="87"/>
      <c r="E280" s="92"/>
      <c r="F280" s="93"/>
      <c r="G280" s="94"/>
      <c r="H280" s="94"/>
    </row>
    <row r="281" spans="1:8" x14ac:dyDescent="0.2">
      <c r="A281" s="87"/>
      <c r="B281" s="87"/>
      <c r="C281" s="88"/>
      <c r="D281" s="87"/>
      <c r="E281" s="92"/>
      <c r="F281" s="93"/>
      <c r="G281" s="94"/>
      <c r="H281" s="94"/>
    </row>
    <row r="282" spans="1:8" x14ac:dyDescent="0.2">
      <c r="A282" s="87"/>
      <c r="B282" s="87"/>
      <c r="C282" s="88"/>
      <c r="D282" s="87"/>
      <c r="E282" s="92"/>
      <c r="F282" s="93"/>
      <c r="G282" s="94"/>
      <c r="H282" s="94"/>
    </row>
    <row r="283" spans="1:8" x14ac:dyDescent="0.2">
      <c r="A283" s="87"/>
      <c r="B283" s="87"/>
      <c r="C283" s="88"/>
      <c r="D283" s="87"/>
      <c r="E283" s="92"/>
      <c r="F283" s="93"/>
      <c r="G283" s="94"/>
      <c r="H283" s="94"/>
    </row>
  </sheetData>
  <autoFilter ref="A4:H283"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45"/>
  <sheetViews>
    <sheetView zoomScale="90" zoomScaleNormal="90" zoomScaleSheetLayoutView="100" workbookViewId="0">
      <selection activeCell="A5" sqref="A5"/>
    </sheetView>
  </sheetViews>
  <sheetFormatPr defaultRowHeight="12.75" x14ac:dyDescent="0.2"/>
  <cols>
    <col min="1" max="1" width="15.85546875" style="52" bestFit="1" customWidth="1"/>
    <col min="2" max="2" width="15" style="52" bestFit="1" customWidth="1"/>
    <col min="3" max="3" width="16.42578125" style="59" customWidth="1"/>
    <col min="4" max="4" width="50.7109375" style="59" customWidth="1"/>
    <col min="5" max="5" width="14.7109375" style="60" customWidth="1"/>
    <col min="6" max="7" width="14.7109375" style="61" customWidth="1"/>
    <col min="8" max="8" width="14.7109375" style="52" customWidth="1"/>
    <col min="9" max="9" width="15.5703125" style="52" customWidth="1"/>
    <col min="10" max="16384" width="9.140625" style="52"/>
  </cols>
  <sheetData>
    <row r="1" spans="1:15" ht="66.75" customHeight="1" x14ac:dyDescent="0.2">
      <c r="A1" s="288" t="s">
        <v>111</v>
      </c>
      <c r="B1" s="288"/>
      <c r="C1" s="288"/>
      <c r="D1" s="288"/>
      <c r="E1" s="288"/>
      <c r="F1" s="288"/>
      <c r="G1" s="288"/>
      <c r="H1" s="288"/>
    </row>
    <row r="2" spans="1:15" s="53" customFormat="1" ht="25.5" customHeight="1" x14ac:dyDescent="0.2">
      <c r="A2" s="290" t="str">
        <f>Overview!B4&amp; " - Effective from "&amp;TEXT(Overview!D4,"D MMMM YYYY")&amp;" - "&amp;Overview!E4&amp;" EDCM export charges"</f>
        <v>Murphy Power Distribution Limited GSP_B - Effective from 1 April 2022 - Final EDCM export charges</v>
      </c>
      <c r="B2" s="291"/>
      <c r="C2" s="291"/>
      <c r="D2" s="291"/>
      <c r="E2" s="291"/>
      <c r="F2" s="291"/>
      <c r="G2" s="291"/>
      <c r="H2" s="292"/>
    </row>
    <row r="3" spans="1:15" s="80" customFormat="1" ht="18" x14ac:dyDescent="0.2">
      <c r="A3" s="81"/>
      <c r="B3" s="81"/>
      <c r="C3" s="81"/>
      <c r="D3" s="82"/>
      <c r="E3" s="83"/>
      <c r="F3" s="83"/>
      <c r="G3" s="84"/>
      <c r="H3" s="84"/>
      <c r="I3" s="77"/>
      <c r="J3" s="77"/>
      <c r="K3" s="77"/>
      <c r="L3" s="77"/>
      <c r="M3" s="77"/>
      <c r="N3" s="77"/>
      <c r="O3" s="77"/>
    </row>
    <row r="4" spans="1:15" ht="60.75" customHeight="1" x14ac:dyDescent="0.2">
      <c r="A4" s="54" t="s">
        <v>99</v>
      </c>
      <c r="B4" s="55" t="s">
        <v>64</v>
      </c>
      <c r="C4" s="54" t="s">
        <v>66</v>
      </c>
      <c r="D4" s="56" t="s">
        <v>58</v>
      </c>
      <c r="E4" s="56" t="str">
        <f>'Annex 2 EHV charges'!L10</f>
        <v>Export
Super Red
unit charge
(p/kWh)</v>
      </c>
      <c r="F4" s="56" t="str">
        <f>'Annex 2 EHV charges'!M10</f>
        <v>Export
fixed charge
(p/day)</v>
      </c>
      <c r="G4" s="56" t="str">
        <f>'Annex 2 EHV charges'!N10</f>
        <v>Export
capacity charge
(p/kVA/day)</v>
      </c>
      <c r="H4" s="56" t="str">
        <f>'Annex 2 EHV charges'!O10</f>
        <v>Export
exceeded capacity charge
(p/kVA/day)</v>
      </c>
    </row>
    <row r="5" spans="1:15" x14ac:dyDescent="0.2">
      <c r="A5" s="88"/>
      <c r="B5" s="87"/>
      <c r="C5" s="88"/>
      <c r="D5" s="87"/>
      <c r="E5" s="89"/>
      <c r="F5" s="90"/>
      <c r="G5" s="91" t="str">
        <f>IFERROR(IF(VLOOKUP($A5,'Annex 2 EHV charges'!$D:$O,11,FALSE)=0,"",VLOOKUP($A5,'Annex 2 EHV charges'!$D:$O,11,FALSE)),"")</f>
        <v/>
      </c>
      <c r="H5" s="91" t="str">
        <f>IFERROR(IF(VLOOKUP($A5,'Annex 2 EHV charges'!$D:$O,12,FALSE)=0,"",VLOOKUP($A5,'Annex 2 EHV charges'!$D:$O,12,FALSE)),"")</f>
        <v/>
      </c>
    </row>
    <row r="6" spans="1:15" x14ac:dyDescent="0.2">
      <c r="A6" s="88"/>
      <c r="B6" s="87"/>
      <c r="C6" s="88"/>
      <c r="D6" s="87"/>
      <c r="E6" s="89"/>
      <c r="F6" s="90"/>
      <c r="G6" s="91" t="str">
        <f>IFERROR(IF(VLOOKUP($A6,'Annex 2 EHV charges'!$D:$O,11,FALSE)=0,"",VLOOKUP($A6,'Annex 2 EHV charges'!$D:$O,11,FALSE)),"")</f>
        <v/>
      </c>
      <c r="H6" s="91" t="str">
        <f>IFERROR(IF(VLOOKUP($A6,'Annex 2 EHV charges'!$D:$O,12,FALSE)=0,"",VLOOKUP($A6,'Annex 2 EHV charges'!$D:$O,12,FALSE)),"")</f>
        <v/>
      </c>
    </row>
    <row r="7" spans="1:15" x14ac:dyDescent="0.2">
      <c r="A7" s="88"/>
      <c r="B7" s="87"/>
      <c r="C7" s="88"/>
      <c r="D7" s="87"/>
      <c r="E7" s="89"/>
      <c r="F7" s="90"/>
      <c r="G7" s="91" t="str">
        <f>IFERROR(IF(VLOOKUP($A7,'Annex 2 EHV charges'!$D:$O,11,FALSE)=0,"",VLOOKUP($A7,'Annex 2 EHV charges'!$D:$O,11,FALSE)),"")</f>
        <v/>
      </c>
      <c r="H7" s="91" t="str">
        <f>IFERROR(IF(VLOOKUP($A7,'Annex 2 EHV charges'!$D:$O,12,FALSE)=0,"",VLOOKUP($A7,'Annex 2 EHV charges'!$D:$O,12,FALSE)),"")</f>
        <v/>
      </c>
    </row>
    <row r="8" spans="1:15" x14ac:dyDescent="0.2">
      <c r="A8" s="88"/>
      <c r="B8" s="87"/>
      <c r="C8" s="88"/>
      <c r="D8" s="87"/>
      <c r="E8" s="89"/>
      <c r="F8" s="90"/>
      <c r="G8" s="91" t="str">
        <f>IFERROR(IF(VLOOKUP($A8,'Annex 2 EHV charges'!$D:$O,11,FALSE)=0,"",VLOOKUP($A8,'Annex 2 EHV charges'!$D:$O,11,FALSE)),"")</f>
        <v/>
      </c>
      <c r="H8" s="91" t="str">
        <f>IFERROR(IF(VLOOKUP($A8,'Annex 2 EHV charges'!$D:$O,12,FALSE)=0,"",VLOOKUP($A8,'Annex 2 EHV charges'!$D:$O,12,FALSE)),"")</f>
        <v/>
      </c>
    </row>
    <row r="9" spans="1:15" x14ac:dyDescent="0.2">
      <c r="A9" s="88"/>
      <c r="B9" s="87"/>
      <c r="C9" s="88"/>
      <c r="D9" s="87"/>
      <c r="E9" s="89"/>
      <c r="F9" s="90"/>
      <c r="G9" s="91" t="str">
        <f>IFERROR(IF(VLOOKUP($A9,'Annex 2 EHV charges'!$D:$O,11,FALSE)=0,"",VLOOKUP($A9,'Annex 2 EHV charges'!$D:$O,11,FALSE)),"")</f>
        <v/>
      </c>
      <c r="H9" s="91" t="str">
        <f>IFERROR(IF(VLOOKUP($A9,'Annex 2 EHV charges'!$D:$O,12,FALSE)=0,"",VLOOKUP($A9,'Annex 2 EHV charges'!$D:$O,12,FALSE)),"")</f>
        <v/>
      </c>
    </row>
    <row r="10" spans="1:15" x14ac:dyDescent="0.2">
      <c r="A10" s="88"/>
      <c r="B10" s="87"/>
      <c r="C10" s="88"/>
      <c r="D10" s="87"/>
      <c r="E10" s="89"/>
      <c r="F10" s="90"/>
      <c r="G10" s="91" t="str">
        <f>IFERROR(IF(VLOOKUP($A10,'Annex 2 EHV charges'!$D:$O,11,FALSE)=0,"",VLOOKUP($A10,'Annex 2 EHV charges'!$D:$O,11,FALSE)),"")</f>
        <v/>
      </c>
      <c r="H10" s="91" t="str">
        <f>IFERROR(IF(VLOOKUP($A10,'Annex 2 EHV charges'!$D:$O,12,FALSE)=0,"",VLOOKUP($A10,'Annex 2 EHV charges'!$D:$O,12,FALSE)),"")</f>
        <v/>
      </c>
    </row>
    <row r="11" spans="1:15" x14ac:dyDescent="0.2">
      <c r="A11" s="88"/>
      <c r="B11" s="87"/>
      <c r="C11" s="88"/>
      <c r="D11" s="87"/>
      <c r="E11" s="89"/>
      <c r="F11" s="90"/>
      <c r="G11" s="91" t="str">
        <f>IFERROR(IF(VLOOKUP($A11,'Annex 2 EHV charges'!$D:$O,11,FALSE)=0,"",VLOOKUP($A11,'Annex 2 EHV charges'!$D:$O,11,FALSE)),"")</f>
        <v/>
      </c>
      <c r="H11" s="91" t="str">
        <f>IFERROR(IF(VLOOKUP($A11,'Annex 2 EHV charges'!$D:$O,12,FALSE)=0,"",VLOOKUP($A11,'Annex 2 EHV charges'!$D:$O,12,FALSE)),"")</f>
        <v/>
      </c>
    </row>
    <row r="12" spans="1:15" x14ac:dyDescent="0.2">
      <c r="A12" s="88"/>
      <c r="B12" s="87"/>
      <c r="C12" s="88"/>
      <c r="D12" s="87"/>
      <c r="E12" s="89"/>
      <c r="F12" s="90"/>
      <c r="G12" s="91" t="str">
        <f>IFERROR(IF(VLOOKUP($A12,'Annex 2 EHV charges'!$D:$O,11,FALSE)=0,"",VLOOKUP($A12,'Annex 2 EHV charges'!$D:$O,11,FALSE)),"")</f>
        <v/>
      </c>
      <c r="H12" s="91" t="str">
        <f>IFERROR(IF(VLOOKUP($A12,'Annex 2 EHV charges'!$D:$O,12,FALSE)=0,"",VLOOKUP($A12,'Annex 2 EHV charges'!$D:$O,12,FALSE)),"")</f>
        <v/>
      </c>
    </row>
    <row r="13" spans="1:15" x14ac:dyDescent="0.2">
      <c r="A13" s="88"/>
      <c r="B13" s="87"/>
      <c r="C13" s="88"/>
      <c r="D13" s="87"/>
      <c r="E13" s="89"/>
      <c r="F13" s="90"/>
      <c r="G13" s="91" t="str">
        <f>IFERROR(IF(VLOOKUP($A13,'Annex 2 EHV charges'!$D:$O,11,FALSE)=0,"",VLOOKUP($A13,'Annex 2 EHV charges'!$D:$O,11,FALSE)),"")</f>
        <v/>
      </c>
      <c r="H13" s="91" t="str">
        <f>IFERROR(IF(VLOOKUP($A13,'Annex 2 EHV charges'!$D:$O,12,FALSE)=0,"",VLOOKUP($A13,'Annex 2 EHV charges'!$D:$O,12,FALSE)),"")</f>
        <v/>
      </c>
    </row>
    <row r="14" spans="1:15" x14ac:dyDescent="0.2">
      <c r="A14" s="88"/>
      <c r="B14" s="87"/>
      <c r="C14" s="88"/>
      <c r="D14" s="87"/>
      <c r="E14" s="89"/>
      <c r="F14" s="90"/>
      <c r="G14" s="91" t="str">
        <f>IFERROR(IF(VLOOKUP($A14,'Annex 2 EHV charges'!$D:$O,11,FALSE)=0,"",VLOOKUP($A14,'Annex 2 EHV charges'!$D:$O,11,FALSE)),"")</f>
        <v/>
      </c>
      <c r="H14" s="91" t="str">
        <f>IFERROR(IF(VLOOKUP($A14,'Annex 2 EHV charges'!$D:$O,12,FALSE)=0,"",VLOOKUP($A14,'Annex 2 EHV charges'!$D:$O,12,FALSE)),"")</f>
        <v/>
      </c>
    </row>
    <row r="15" spans="1:15" x14ac:dyDescent="0.2">
      <c r="A15" s="88"/>
      <c r="B15" s="87"/>
      <c r="C15" s="88"/>
      <c r="D15" s="87"/>
      <c r="E15" s="89"/>
      <c r="F15" s="90"/>
      <c r="G15" s="91" t="str">
        <f>IFERROR(IF(VLOOKUP($A15,'Annex 2 EHV charges'!$D:$O,11,FALSE)=0,"",VLOOKUP($A15,'Annex 2 EHV charges'!$D:$O,11,FALSE)),"")</f>
        <v/>
      </c>
      <c r="H15" s="91" t="str">
        <f>IFERROR(IF(VLOOKUP($A15,'Annex 2 EHV charges'!$D:$O,12,FALSE)=0,"",VLOOKUP($A15,'Annex 2 EHV charges'!$D:$O,12,FALSE)),"")</f>
        <v/>
      </c>
    </row>
    <row r="16" spans="1:15" x14ac:dyDescent="0.2">
      <c r="A16" s="88"/>
      <c r="B16" s="87"/>
      <c r="C16" s="88"/>
      <c r="D16" s="87"/>
      <c r="E16" s="89"/>
      <c r="F16" s="90"/>
      <c r="G16" s="91" t="str">
        <f>IFERROR(IF(VLOOKUP($A16,'Annex 2 EHV charges'!$D:$O,11,FALSE)=0,"",VLOOKUP($A16,'Annex 2 EHV charges'!$D:$O,11,FALSE)),"")</f>
        <v/>
      </c>
      <c r="H16" s="91" t="str">
        <f>IFERROR(IF(VLOOKUP($A16,'Annex 2 EHV charges'!$D:$O,12,FALSE)=0,"",VLOOKUP($A16,'Annex 2 EHV charges'!$D:$O,12,FALSE)),"")</f>
        <v/>
      </c>
    </row>
    <row r="17" spans="1:8" x14ac:dyDescent="0.2">
      <c r="A17" s="88"/>
      <c r="B17" s="87"/>
      <c r="C17" s="88"/>
      <c r="D17" s="87"/>
      <c r="E17" s="89"/>
      <c r="F17" s="90"/>
      <c r="G17" s="91" t="str">
        <f>IFERROR(IF(VLOOKUP($A17,'Annex 2 EHV charges'!$D:$O,11,FALSE)=0,"",VLOOKUP($A17,'Annex 2 EHV charges'!$D:$O,11,FALSE)),"")</f>
        <v/>
      </c>
      <c r="H17" s="91" t="str">
        <f>IFERROR(IF(VLOOKUP($A17,'Annex 2 EHV charges'!$D:$O,12,FALSE)=0,"",VLOOKUP($A17,'Annex 2 EHV charges'!$D:$O,12,FALSE)),"")</f>
        <v/>
      </c>
    </row>
    <row r="18" spans="1:8" x14ac:dyDescent="0.2">
      <c r="A18" s="88"/>
      <c r="B18" s="87"/>
      <c r="C18" s="88"/>
      <c r="D18" s="87"/>
      <c r="E18" s="89"/>
      <c r="F18" s="90"/>
      <c r="G18" s="91" t="str">
        <f>IFERROR(IF(VLOOKUP($A18,'Annex 2 EHV charges'!$D:$O,11,FALSE)=0,"",VLOOKUP($A18,'Annex 2 EHV charges'!$D:$O,11,FALSE)),"")</f>
        <v/>
      </c>
      <c r="H18" s="91" t="str">
        <f>IFERROR(IF(VLOOKUP($A18,'Annex 2 EHV charges'!$D:$O,12,FALSE)=0,"",VLOOKUP($A18,'Annex 2 EHV charges'!$D:$O,12,FALSE)),"")</f>
        <v/>
      </c>
    </row>
    <row r="19" spans="1:8" x14ac:dyDescent="0.2">
      <c r="A19" s="88"/>
      <c r="B19" s="87"/>
      <c r="C19" s="88"/>
      <c r="D19" s="87"/>
      <c r="E19" s="89"/>
      <c r="F19" s="90"/>
      <c r="G19" s="91" t="str">
        <f>IFERROR(IF(VLOOKUP($A19,'Annex 2 EHV charges'!$D:$O,11,FALSE)=0,"",VLOOKUP($A19,'Annex 2 EHV charges'!$D:$O,11,FALSE)),"")</f>
        <v/>
      </c>
      <c r="H19" s="91" t="str">
        <f>IFERROR(IF(VLOOKUP($A19,'Annex 2 EHV charges'!$D:$O,12,FALSE)=0,"",VLOOKUP($A19,'Annex 2 EHV charges'!$D:$O,12,FALSE)),"")</f>
        <v/>
      </c>
    </row>
    <row r="20" spans="1:8" x14ac:dyDescent="0.2">
      <c r="A20" s="88"/>
      <c r="B20" s="87"/>
      <c r="C20" s="88"/>
      <c r="D20" s="87"/>
      <c r="E20" s="89"/>
      <c r="F20" s="90"/>
      <c r="G20" s="91" t="str">
        <f>IFERROR(IF(VLOOKUP($A20,'Annex 2 EHV charges'!$D:$O,11,FALSE)=0,"",VLOOKUP($A20,'Annex 2 EHV charges'!$D:$O,11,FALSE)),"")</f>
        <v/>
      </c>
      <c r="H20" s="91" t="str">
        <f>IFERROR(IF(VLOOKUP($A20,'Annex 2 EHV charges'!$D:$O,12,FALSE)=0,"",VLOOKUP($A20,'Annex 2 EHV charges'!$D:$O,12,FALSE)),"")</f>
        <v/>
      </c>
    </row>
    <row r="21" spans="1:8" x14ac:dyDescent="0.2">
      <c r="A21" s="88"/>
      <c r="B21" s="87"/>
      <c r="C21" s="88"/>
      <c r="D21" s="87"/>
      <c r="E21" s="89"/>
      <c r="F21" s="90"/>
      <c r="G21" s="91" t="str">
        <f>IFERROR(IF(VLOOKUP($A21,'Annex 2 EHV charges'!$D:$O,11,FALSE)=0,"",VLOOKUP($A21,'Annex 2 EHV charges'!$D:$O,11,FALSE)),"")</f>
        <v/>
      </c>
      <c r="H21" s="91" t="str">
        <f>IFERROR(IF(VLOOKUP($A21,'Annex 2 EHV charges'!$D:$O,12,FALSE)=0,"",VLOOKUP($A21,'Annex 2 EHV charges'!$D:$O,12,FALSE)),"")</f>
        <v/>
      </c>
    </row>
    <row r="22" spans="1:8" x14ac:dyDescent="0.2">
      <c r="A22" s="88"/>
      <c r="B22" s="87"/>
      <c r="C22" s="88"/>
      <c r="D22" s="87"/>
      <c r="E22" s="89"/>
      <c r="F22" s="90"/>
      <c r="G22" s="91" t="str">
        <f>IFERROR(IF(VLOOKUP($A22,'Annex 2 EHV charges'!$D:$O,11,FALSE)=0,"",VLOOKUP($A22,'Annex 2 EHV charges'!$D:$O,11,FALSE)),"")</f>
        <v/>
      </c>
      <c r="H22" s="91" t="str">
        <f>IFERROR(IF(VLOOKUP($A22,'Annex 2 EHV charges'!$D:$O,12,FALSE)=0,"",VLOOKUP($A22,'Annex 2 EHV charges'!$D:$O,12,FALSE)),"")</f>
        <v/>
      </c>
    </row>
    <row r="23" spans="1:8" x14ac:dyDescent="0.2">
      <c r="A23" s="88"/>
      <c r="B23" s="87"/>
      <c r="C23" s="88"/>
      <c r="D23" s="87"/>
      <c r="E23" s="89"/>
      <c r="F23" s="90"/>
      <c r="G23" s="91" t="str">
        <f>IFERROR(IF(VLOOKUP($A23,'Annex 2 EHV charges'!$D:$O,11,FALSE)=0,"",VLOOKUP($A23,'Annex 2 EHV charges'!$D:$O,11,FALSE)),"")</f>
        <v/>
      </c>
      <c r="H23" s="91" t="str">
        <f>IFERROR(IF(VLOOKUP($A23,'Annex 2 EHV charges'!$D:$O,12,FALSE)=0,"",VLOOKUP($A23,'Annex 2 EHV charges'!$D:$O,12,FALSE)),"")</f>
        <v/>
      </c>
    </row>
    <row r="24" spans="1:8" x14ac:dyDescent="0.2">
      <c r="A24" s="88"/>
      <c r="B24" s="87"/>
      <c r="C24" s="88"/>
      <c r="D24" s="87"/>
      <c r="E24" s="89"/>
      <c r="F24" s="90"/>
      <c r="G24" s="91" t="str">
        <f>IFERROR(IF(VLOOKUP($A24,'Annex 2 EHV charges'!$D:$O,11,FALSE)=0,"",VLOOKUP($A24,'Annex 2 EHV charges'!$D:$O,11,FALSE)),"")</f>
        <v/>
      </c>
      <c r="H24" s="91" t="str">
        <f>IFERROR(IF(VLOOKUP($A24,'Annex 2 EHV charges'!$D:$O,12,FALSE)=0,"",VLOOKUP($A24,'Annex 2 EHV charges'!$D:$O,12,FALSE)),"")</f>
        <v/>
      </c>
    </row>
    <row r="25" spans="1:8" x14ac:dyDescent="0.2">
      <c r="A25" s="88"/>
      <c r="B25" s="87"/>
      <c r="C25" s="88"/>
      <c r="D25" s="87"/>
      <c r="E25" s="89"/>
      <c r="F25" s="90"/>
      <c r="G25" s="91" t="str">
        <f>IFERROR(IF(VLOOKUP($A25,'Annex 2 EHV charges'!$D:$O,11,FALSE)=0,"",VLOOKUP($A25,'Annex 2 EHV charges'!$D:$O,11,FALSE)),"")</f>
        <v/>
      </c>
      <c r="H25" s="91" t="str">
        <f>IFERROR(IF(VLOOKUP($A25,'Annex 2 EHV charges'!$D:$O,12,FALSE)=0,"",VLOOKUP($A25,'Annex 2 EHV charges'!$D:$O,12,FALSE)),"")</f>
        <v/>
      </c>
    </row>
    <row r="26" spans="1:8" x14ac:dyDescent="0.2">
      <c r="A26" s="88"/>
      <c r="B26" s="87"/>
      <c r="C26" s="88"/>
      <c r="D26" s="87"/>
      <c r="E26" s="89"/>
      <c r="F26" s="90"/>
      <c r="G26" s="91" t="str">
        <f>IFERROR(IF(VLOOKUP($A26,'Annex 2 EHV charges'!$D:$O,11,FALSE)=0,"",VLOOKUP($A26,'Annex 2 EHV charges'!$D:$O,11,FALSE)),"")</f>
        <v/>
      </c>
      <c r="H26" s="91" t="str">
        <f>IFERROR(IF(VLOOKUP($A26,'Annex 2 EHV charges'!$D:$O,12,FALSE)=0,"",VLOOKUP($A26,'Annex 2 EHV charges'!$D:$O,12,FALSE)),"")</f>
        <v/>
      </c>
    </row>
    <row r="27" spans="1:8" x14ac:dyDescent="0.2">
      <c r="A27" s="88"/>
      <c r="B27" s="87"/>
      <c r="C27" s="88"/>
      <c r="D27" s="87"/>
      <c r="E27" s="89"/>
      <c r="F27" s="90"/>
      <c r="G27" s="91" t="str">
        <f>IFERROR(IF(VLOOKUP($A27,'Annex 2 EHV charges'!$D:$O,11,FALSE)=0,"",VLOOKUP($A27,'Annex 2 EHV charges'!$D:$O,11,FALSE)),"")</f>
        <v/>
      </c>
      <c r="H27" s="91" t="str">
        <f>IFERROR(IF(VLOOKUP($A27,'Annex 2 EHV charges'!$D:$O,12,FALSE)=0,"",VLOOKUP($A27,'Annex 2 EHV charges'!$D:$O,12,FALSE)),"")</f>
        <v/>
      </c>
    </row>
    <row r="28" spans="1:8" x14ac:dyDescent="0.2">
      <c r="A28" s="88"/>
      <c r="B28" s="87"/>
      <c r="C28" s="88"/>
      <c r="D28" s="87"/>
      <c r="E28" s="89"/>
      <c r="F28" s="90"/>
      <c r="G28" s="91" t="str">
        <f>IFERROR(IF(VLOOKUP($A28,'Annex 2 EHV charges'!$D:$O,11,FALSE)=0,"",VLOOKUP($A28,'Annex 2 EHV charges'!$D:$O,11,FALSE)),"")</f>
        <v/>
      </c>
      <c r="H28" s="91" t="str">
        <f>IFERROR(IF(VLOOKUP($A28,'Annex 2 EHV charges'!$D:$O,12,FALSE)=0,"",VLOOKUP($A28,'Annex 2 EHV charges'!$D:$O,12,FALSE)),"")</f>
        <v/>
      </c>
    </row>
    <row r="29" spans="1:8" x14ac:dyDescent="0.2">
      <c r="A29" s="88"/>
      <c r="B29" s="87"/>
      <c r="C29" s="88"/>
      <c r="D29" s="87"/>
      <c r="E29" s="89"/>
      <c r="F29" s="90"/>
      <c r="G29" s="91" t="str">
        <f>IFERROR(IF(VLOOKUP($A29,'Annex 2 EHV charges'!$D:$O,11,FALSE)=0,"",VLOOKUP($A29,'Annex 2 EHV charges'!$D:$O,11,FALSE)),"")</f>
        <v/>
      </c>
      <c r="H29" s="91" t="str">
        <f>IFERROR(IF(VLOOKUP($A29,'Annex 2 EHV charges'!$D:$O,12,FALSE)=0,"",VLOOKUP($A29,'Annex 2 EHV charges'!$D:$O,12,FALSE)),"")</f>
        <v/>
      </c>
    </row>
    <row r="30" spans="1:8" x14ac:dyDescent="0.2">
      <c r="A30" s="88"/>
      <c r="B30" s="87"/>
      <c r="C30" s="88"/>
      <c r="D30" s="87"/>
      <c r="E30" s="89"/>
      <c r="F30" s="90"/>
      <c r="G30" s="91" t="str">
        <f>IFERROR(IF(VLOOKUP($A30,'Annex 2 EHV charges'!$D:$O,11,FALSE)=0,"",VLOOKUP($A30,'Annex 2 EHV charges'!$D:$O,11,FALSE)),"")</f>
        <v/>
      </c>
      <c r="H30" s="91" t="str">
        <f>IFERROR(IF(VLOOKUP($A30,'Annex 2 EHV charges'!$D:$O,12,FALSE)=0,"",VLOOKUP($A30,'Annex 2 EHV charges'!$D:$O,12,FALSE)),"")</f>
        <v/>
      </c>
    </row>
    <row r="31" spans="1:8" x14ac:dyDescent="0.2">
      <c r="A31" s="88"/>
      <c r="B31" s="87"/>
      <c r="C31" s="88"/>
      <c r="D31" s="87"/>
      <c r="E31" s="89"/>
      <c r="F31" s="90"/>
      <c r="G31" s="91" t="str">
        <f>IFERROR(IF(VLOOKUP($A31,'Annex 2 EHV charges'!$D:$O,11,FALSE)=0,"",VLOOKUP($A31,'Annex 2 EHV charges'!$D:$O,11,FALSE)),"")</f>
        <v/>
      </c>
      <c r="H31" s="91" t="str">
        <f>IFERROR(IF(VLOOKUP($A31,'Annex 2 EHV charges'!$D:$O,12,FALSE)=0,"",VLOOKUP($A31,'Annex 2 EHV charges'!$D:$O,12,FALSE)),"")</f>
        <v/>
      </c>
    </row>
    <row r="32" spans="1:8" x14ac:dyDescent="0.2">
      <c r="A32" s="88"/>
      <c r="B32" s="87"/>
      <c r="C32" s="88"/>
      <c r="D32" s="87"/>
      <c r="E32" s="89"/>
      <c r="F32" s="90"/>
      <c r="G32" s="91" t="str">
        <f>IFERROR(IF(VLOOKUP($A32,'Annex 2 EHV charges'!$D:$O,11,FALSE)=0,"",VLOOKUP($A32,'Annex 2 EHV charges'!$D:$O,11,FALSE)),"")</f>
        <v/>
      </c>
      <c r="H32" s="91" t="str">
        <f>IFERROR(IF(VLOOKUP($A32,'Annex 2 EHV charges'!$D:$O,12,FALSE)=0,"",VLOOKUP($A32,'Annex 2 EHV charges'!$D:$O,12,FALSE)),"")</f>
        <v/>
      </c>
    </row>
    <row r="33" spans="1:8" x14ac:dyDescent="0.2">
      <c r="A33" s="88"/>
      <c r="B33" s="87"/>
      <c r="C33" s="88"/>
      <c r="D33" s="87"/>
      <c r="E33" s="89"/>
      <c r="F33" s="90"/>
      <c r="G33" s="91" t="str">
        <f>IFERROR(IF(VLOOKUP($A33,'Annex 2 EHV charges'!$D:$O,11,FALSE)=0,"",VLOOKUP($A33,'Annex 2 EHV charges'!$D:$O,11,FALSE)),"")</f>
        <v/>
      </c>
      <c r="H33" s="91" t="str">
        <f>IFERROR(IF(VLOOKUP($A33,'Annex 2 EHV charges'!$D:$O,12,FALSE)=0,"",VLOOKUP($A33,'Annex 2 EHV charges'!$D:$O,12,FALSE)),"")</f>
        <v/>
      </c>
    </row>
    <row r="34" spans="1:8" x14ac:dyDescent="0.2">
      <c r="A34" s="88"/>
      <c r="B34" s="87"/>
      <c r="C34" s="88"/>
      <c r="D34" s="87"/>
      <c r="E34" s="89"/>
      <c r="F34" s="90"/>
      <c r="G34" s="91" t="str">
        <f>IFERROR(IF(VLOOKUP($A34,'Annex 2 EHV charges'!$D:$O,11,FALSE)=0,"",VLOOKUP($A34,'Annex 2 EHV charges'!$D:$O,11,FALSE)),"")</f>
        <v/>
      </c>
      <c r="H34" s="91" t="str">
        <f>IFERROR(IF(VLOOKUP($A34,'Annex 2 EHV charges'!$D:$O,12,FALSE)=0,"",VLOOKUP($A34,'Annex 2 EHV charges'!$D:$O,12,FALSE)),"")</f>
        <v/>
      </c>
    </row>
    <row r="35" spans="1:8" x14ac:dyDescent="0.2">
      <c r="A35" s="88"/>
      <c r="B35" s="87"/>
      <c r="C35" s="88"/>
      <c r="D35" s="87"/>
      <c r="E35" s="89"/>
      <c r="F35" s="90"/>
      <c r="G35" s="91" t="str">
        <f>IFERROR(IF(VLOOKUP($A35,'Annex 2 EHV charges'!$D:$O,11,FALSE)=0,"",VLOOKUP($A35,'Annex 2 EHV charges'!$D:$O,11,FALSE)),"")</f>
        <v/>
      </c>
      <c r="H35" s="91" t="str">
        <f>IFERROR(IF(VLOOKUP($A35,'Annex 2 EHV charges'!$D:$O,12,FALSE)=0,"",VLOOKUP($A35,'Annex 2 EHV charges'!$D:$O,12,FALSE)),"")</f>
        <v/>
      </c>
    </row>
    <row r="36" spans="1:8" x14ac:dyDescent="0.2">
      <c r="A36" s="88"/>
      <c r="B36" s="87"/>
      <c r="C36" s="88"/>
      <c r="D36" s="87"/>
      <c r="E36" s="89"/>
      <c r="F36" s="90"/>
      <c r="G36" s="91" t="str">
        <f>IFERROR(IF(VLOOKUP($A36,'Annex 2 EHV charges'!$D:$O,11,FALSE)=0,"",VLOOKUP($A36,'Annex 2 EHV charges'!$D:$O,11,FALSE)),"")</f>
        <v/>
      </c>
      <c r="H36" s="91" t="str">
        <f>IFERROR(IF(VLOOKUP($A36,'Annex 2 EHV charges'!$D:$O,12,FALSE)=0,"",VLOOKUP($A36,'Annex 2 EHV charges'!$D:$O,12,FALSE)),"")</f>
        <v/>
      </c>
    </row>
    <row r="37" spans="1:8" x14ac:dyDescent="0.2">
      <c r="A37" s="88"/>
      <c r="B37" s="87"/>
      <c r="C37" s="88"/>
      <c r="D37" s="87"/>
      <c r="E37" s="89"/>
      <c r="F37" s="90"/>
      <c r="G37" s="91" t="str">
        <f>IFERROR(IF(VLOOKUP($A37,'Annex 2 EHV charges'!$D:$O,11,FALSE)=0,"",VLOOKUP($A37,'Annex 2 EHV charges'!$D:$O,11,FALSE)),"")</f>
        <v/>
      </c>
      <c r="H37" s="91" t="str">
        <f>IFERROR(IF(VLOOKUP($A37,'Annex 2 EHV charges'!$D:$O,12,FALSE)=0,"",VLOOKUP($A37,'Annex 2 EHV charges'!$D:$O,12,FALSE)),"")</f>
        <v/>
      </c>
    </row>
    <row r="38" spans="1:8" x14ac:dyDescent="0.2">
      <c r="A38" s="88"/>
      <c r="B38" s="87"/>
      <c r="C38" s="88"/>
      <c r="D38" s="87"/>
      <c r="E38" s="89"/>
      <c r="F38" s="90"/>
      <c r="G38" s="91" t="str">
        <f>IFERROR(IF(VLOOKUP($A38,'Annex 2 EHV charges'!$D:$O,11,FALSE)=0,"",VLOOKUP($A38,'Annex 2 EHV charges'!$D:$O,11,FALSE)),"")</f>
        <v/>
      </c>
      <c r="H38" s="91" t="str">
        <f>IFERROR(IF(VLOOKUP($A38,'Annex 2 EHV charges'!$D:$O,12,FALSE)=0,"",VLOOKUP($A38,'Annex 2 EHV charges'!$D:$O,12,FALSE)),"")</f>
        <v/>
      </c>
    </row>
    <row r="39" spans="1:8" x14ac:dyDescent="0.2">
      <c r="A39" s="88"/>
      <c r="B39" s="87"/>
      <c r="C39" s="88"/>
      <c r="D39" s="87"/>
      <c r="E39" s="89"/>
      <c r="F39" s="90"/>
      <c r="G39" s="91" t="str">
        <f>IFERROR(IF(VLOOKUP($A39,'Annex 2 EHV charges'!$D:$O,11,FALSE)=0,"",VLOOKUP($A39,'Annex 2 EHV charges'!$D:$O,11,FALSE)),"")</f>
        <v/>
      </c>
      <c r="H39" s="91" t="str">
        <f>IFERROR(IF(VLOOKUP($A39,'Annex 2 EHV charges'!$D:$O,12,FALSE)=0,"",VLOOKUP($A39,'Annex 2 EHV charges'!$D:$O,12,FALSE)),"")</f>
        <v/>
      </c>
    </row>
    <row r="40" spans="1:8" x14ac:dyDescent="0.2">
      <c r="A40" s="88"/>
      <c r="B40" s="87"/>
      <c r="C40" s="88"/>
      <c r="D40" s="87"/>
      <c r="E40" s="89"/>
      <c r="F40" s="90"/>
      <c r="G40" s="91" t="str">
        <f>IFERROR(IF(VLOOKUP($A40,'Annex 2 EHV charges'!$D:$O,11,FALSE)=0,"",VLOOKUP($A40,'Annex 2 EHV charges'!$D:$O,11,FALSE)),"")</f>
        <v/>
      </c>
      <c r="H40" s="91" t="str">
        <f>IFERROR(IF(VLOOKUP($A40,'Annex 2 EHV charges'!$D:$O,12,FALSE)=0,"",VLOOKUP($A40,'Annex 2 EHV charges'!$D:$O,12,FALSE)),"")</f>
        <v/>
      </c>
    </row>
    <row r="41" spans="1:8" x14ac:dyDescent="0.2">
      <c r="A41" s="88"/>
      <c r="B41" s="87"/>
      <c r="C41" s="88"/>
      <c r="D41" s="87"/>
      <c r="E41" s="89"/>
      <c r="F41" s="90"/>
      <c r="G41" s="91" t="str">
        <f>IFERROR(IF(VLOOKUP($A41,'Annex 2 EHV charges'!$D:$O,11,FALSE)=0,"",VLOOKUP($A41,'Annex 2 EHV charges'!$D:$O,11,FALSE)),"")</f>
        <v/>
      </c>
      <c r="H41" s="91" t="str">
        <f>IFERROR(IF(VLOOKUP($A41,'Annex 2 EHV charges'!$D:$O,12,FALSE)=0,"",VLOOKUP($A41,'Annex 2 EHV charges'!$D:$O,12,FALSE)),"")</f>
        <v/>
      </c>
    </row>
    <row r="42" spans="1:8" x14ac:dyDescent="0.2">
      <c r="A42" s="88"/>
      <c r="B42" s="87"/>
      <c r="C42" s="88"/>
      <c r="D42" s="87"/>
      <c r="E42" s="89"/>
      <c r="F42" s="90"/>
      <c r="G42" s="91" t="str">
        <f>IFERROR(IF(VLOOKUP($A42,'Annex 2 EHV charges'!$D:$O,11,FALSE)=0,"",VLOOKUP($A42,'Annex 2 EHV charges'!$D:$O,11,FALSE)),"")</f>
        <v/>
      </c>
      <c r="H42" s="91" t="str">
        <f>IFERROR(IF(VLOOKUP($A42,'Annex 2 EHV charges'!$D:$O,12,FALSE)=0,"",VLOOKUP($A42,'Annex 2 EHV charges'!$D:$O,12,FALSE)),"")</f>
        <v/>
      </c>
    </row>
    <row r="43" spans="1:8" x14ac:dyDescent="0.2">
      <c r="A43" s="88"/>
      <c r="B43" s="87"/>
      <c r="C43" s="88"/>
      <c r="D43" s="87"/>
      <c r="E43" s="89"/>
      <c r="F43" s="90"/>
      <c r="G43" s="91" t="str">
        <f>IFERROR(IF(VLOOKUP($A43,'Annex 2 EHV charges'!$D:$O,11,FALSE)=0,"",VLOOKUP($A43,'Annex 2 EHV charges'!$D:$O,11,FALSE)),"")</f>
        <v/>
      </c>
      <c r="H43" s="91" t="str">
        <f>IFERROR(IF(VLOOKUP($A43,'Annex 2 EHV charges'!$D:$O,12,FALSE)=0,"",VLOOKUP($A43,'Annex 2 EHV charges'!$D:$O,12,FALSE)),"")</f>
        <v/>
      </c>
    </row>
    <row r="44" spans="1:8" x14ac:dyDescent="0.2">
      <c r="A44" s="88"/>
      <c r="B44" s="87"/>
      <c r="C44" s="88"/>
      <c r="D44" s="87"/>
      <c r="E44" s="89"/>
      <c r="F44" s="90"/>
      <c r="G44" s="91" t="str">
        <f>IFERROR(IF(VLOOKUP($A44,'Annex 2 EHV charges'!$D:$O,11,FALSE)=0,"",VLOOKUP($A44,'Annex 2 EHV charges'!$D:$O,11,FALSE)),"")</f>
        <v/>
      </c>
      <c r="H44" s="91" t="str">
        <f>IFERROR(IF(VLOOKUP($A44,'Annex 2 EHV charges'!$D:$O,12,FALSE)=0,"",VLOOKUP($A44,'Annex 2 EHV charges'!$D:$O,12,FALSE)),"")</f>
        <v/>
      </c>
    </row>
    <row r="45" spans="1:8" x14ac:dyDescent="0.2">
      <c r="A45" s="88"/>
      <c r="B45" s="87"/>
      <c r="C45" s="88"/>
      <c r="D45" s="87"/>
      <c r="E45" s="89"/>
      <c r="F45" s="90"/>
      <c r="G45" s="91" t="str">
        <f>IFERROR(IF(VLOOKUP($A45,'Annex 2 EHV charges'!$D:$O,11,FALSE)=0,"",VLOOKUP($A45,'Annex 2 EHV charges'!$D:$O,11,FALSE)),"")</f>
        <v/>
      </c>
      <c r="H45" s="91" t="str">
        <f>IFERROR(IF(VLOOKUP($A45,'Annex 2 EHV charges'!$D:$O,12,FALSE)=0,"",VLOOKUP($A45,'Annex 2 EHV charges'!$D:$O,12,FALSE)),"")</f>
        <v/>
      </c>
    </row>
    <row r="46" spans="1:8" x14ac:dyDescent="0.2">
      <c r="A46" s="88"/>
      <c r="B46" s="87"/>
      <c r="C46" s="88"/>
      <c r="D46" s="87"/>
      <c r="E46" s="89"/>
      <c r="F46" s="90"/>
      <c r="G46" s="91" t="str">
        <f>IFERROR(IF(VLOOKUP($A46,'Annex 2 EHV charges'!$D:$O,11,FALSE)=0,"",VLOOKUP($A46,'Annex 2 EHV charges'!$D:$O,11,FALSE)),"")</f>
        <v/>
      </c>
      <c r="H46" s="91" t="str">
        <f>IFERROR(IF(VLOOKUP($A46,'Annex 2 EHV charges'!$D:$O,12,FALSE)=0,"",VLOOKUP($A46,'Annex 2 EHV charges'!$D:$O,12,FALSE)),"")</f>
        <v/>
      </c>
    </row>
    <row r="47" spans="1:8" x14ac:dyDescent="0.2">
      <c r="A47" s="88"/>
      <c r="B47" s="87"/>
      <c r="C47" s="88"/>
      <c r="D47" s="87"/>
      <c r="E47" s="89"/>
      <c r="F47" s="90"/>
      <c r="G47" s="91" t="str">
        <f>IFERROR(IF(VLOOKUP($A47,'Annex 2 EHV charges'!$D:$O,11,FALSE)=0,"",VLOOKUP($A47,'Annex 2 EHV charges'!$D:$O,11,FALSE)),"")</f>
        <v/>
      </c>
      <c r="H47" s="91" t="str">
        <f>IFERROR(IF(VLOOKUP($A47,'Annex 2 EHV charges'!$D:$O,12,FALSE)=0,"",VLOOKUP($A47,'Annex 2 EHV charges'!$D:$O,12,FALSE)),"")</f>
        <v/>
      </c>
    </row>
    <row r="48" spans="1:8" x14ac:dyDescent="0.2">
      <c r="A48" s="88"/>
      <c r="B48" s="87"/>
      <c r="C48" s="88"/>
      <c r="D48" s="87"/>
      <c r="E48" s="89"/>
      <c r="F48" s="90"/>
      <c r="G48" s="91" t="str">
        <f>IFERROR(IF(VLOOKUP($A48,'Annex 2 EHV charges'!$D:$O,11,FALSE)=0,"",VLOOKUP($A48,'Annex 2 EHV charges'!$D:$O,11,FALSE)),"")</f>
        <v/>
      </c>
      <c r="H48" s="91" t="str">
        <f>IFERROR(IF(VLOOKUP($A48,'Annex 2 EHV charges'!$D:$O,12,FALSE)=0,"",VLOOKUP($A48,'Annex 2 EHV charges'!$D:$O,12,FALSE)),"")</f>
        <v/>
      </c>
    </row>
    <row r="49" spans="1:8" x14ac:dyDescent="0.2">
      <c r="A49" s="88"/>
      <c r="B49" s="87"/>
      <c r="C49" s="88"/>
      <c r="D49" s="87"/>
      <c r="E49" s="89"/>
      <c r="F49" s="90"/>
      <c r="G49" s="91" t="str">
        <f>IFERROR(IF(VLOOKUP($A49,'Annex 2 EHV charges'!$D:$O,11,FALSE)=0,"",VLOOKUP($A49,'Annex 2 EHV charges'!$D:$O,11,FALSE)),"")</f>
        <v/>
      </c>
      <c r="H49" s="91" t="str">
        <f>IFERROR(IF(VLOOKUP($A49,'Annex 2 EHV charges'!$D:$O,12,FALSE)=0,"",VLOOKUP($A49,'Annex 2 EHV charges'!$D:$O,12,FALSE)),"")</f>
        <v/>
      </c>
    </row>
    <row r="50" spans="1:8" x14ac:dyDescent="0.2">
      <c r="A50" s="88"/>
      <c r="B50" s="87"/>
      <c r="C50" s="88"/>
      <c r="D50" s="87"/>
      <c r="E50" s="89"/>
      <c r="F50" s="90"/>
      <c r="G50" s="91" t="str">
        <f>IFERROR(IF(VLOOKUP($A50,'Annex 2 EHV charges'!$D:$O,11,FALSE)=0,"",VLOOKUP($A50,'Annex 2 EHV charges'!$D:$O,11,FALSE)),"")</f>
        <v/>
      </c>
      <c r="H50" s="91" t="str">
        <f>IFERROR(IF(VLOOKUP($A50,'Annex 2 EHV charges'!$D:$O,12,FALSE)=0,"",VLOOKUP($A50,'Annex 2 EHV charges'!$D:$O,12,FALSE)),"")</f>
        <v/>
      </c>
    </row>
    <row r="51" spans="1:8" x14ac:dyDescent="0.2">
      <c r="A51" s="88"/>
      <c r="B51" s="87"/>
      <c r="C51" s="88"/>
      <c r="D51" s="87"/>
      <c r="E51" s="89"/>
      <c r="F51" s="90"/>
      <c r="G51" s="91" t="str">
        <f>IFERROR(IF(VLOOKUP($A51,'Annex 2 EHV charges'!$D:$O,11,FALSE)=0,"",VLOOKUP($A51,'Annex 2 EHV charges'!$D:$O,11,FALSE)),"")</f>
        <v/>
      </c>
      <c r="H51" s="91" t="str">
        <f>IFERROR(IF(VLOOKUP($A51,'Annex 2 EHV charges'!$D:$O,12,FALSE)=0,"",VLOOKUP($A51,'Annex 2 EHV charges'!$D:$O,12,FALSE)),"")</f>
        <v/>
      </c>
    </row>
    <row r="52" spans="1:8" x14ac:dyDescent="0.2">
      <c r="A52" s="88"/>
      <c r="B52" s="87"/>
      <c r="C52" s="88"/>
      <c r="D52" s="87"/>
      <c r="E52" s="89"/>
      <c r="F52" s="90"/>
      <c r="G52" s="91" t="str">
        <f>IFERROR(IF(VLOOKUP($A52,'Annex 2 EHV charges'!$D:$O,11,FALSE)=0,"",VLOOKUP($A52,'Annex 2 EHV charges'!$D:$O,11,FALSE)),"")</f>
        <v/>
      </c>
      <c r="H52" s="91" t="str">
        <f>IFERROR(IF(VLOOKUP($A52,'Annex 2 EHV charges'!$D:$O,12,FALSE)=0,"",VLOOKUP($A52,'Annex 2 EHV charges'!$D:$O,12,FALSE)),"")</f>
        <v/>
      </c>
    </row>
    <row r="53" spans="1:8" x14ac:dyDescent="0.2">
      <c r="A53" s="88"/>
      <c r="B53" s="87"/>
      <c r="C53" s="88"/>
      <c r="D53" s="87"/>
      <c r="E53" s="89"/>
      <c r="F53" s="90"/>
      <c r="G53" s="91" t="str">
        <f>IFERROR(IF(VLOOKUP($A53,'Annex 2 EHV charges'!$D:$O,11,FALSE)=0,"",VLOOKUP($A53,'Annex 2 EHV charges'!$D:$O,11,FALSE)),"")</f>
        <v/>
      </c>
      <c r="H53" s="91" t="str">
        <f>IFERROR(IF(VLOOKUP($A53,'Annex 2 EHV charges'!$D:$O,12,FALSE)=0,"",VLOOKUP($A53,'Annex 2 EHV charges'!$D:$O,12,FALSE)),"")</f>
        <v/>
      </c>
    </row>
    <row r="54" spans="1:8" x14ac:dyDescent="0.2">
      <c r="A54" s="88"/>
      <c r="B54" s="87"/>
      <c r="C54" s="88"/>
      <c r="D54" s="87"/>
      <c r="E54" s="89"/>
      <c r="F54" s="90"/>
      <c r="G54" s="91" t="str">
        <f>IFERROR(IF(VLOOKUP($A54,'Annex 2 EHV charges'!$D:$O,11,FALSE)=0,"",VLOOKUP($A54,'Annex 2 EHV charges'!$D:$O,11,FALSE)),"")</f>
        <v/>
      </c>
      <c r="H54" s="91" t="str">
        <f>IFERROR(IF(VLOOKUP($A54,'Annex 2 EHV charges'!$D:$O,12,FALSE)=0,"",VLOOKUP($A54,'Annex 2 EHV charges'!$D:$O,12,FALSE)),"")</f>
        <v/>
      </c>
    </row>
    <row r="55" spans="1:8" x14ac:dyDescent="0.2">
      <c r="A55" s="88"/>
      <c r="B55" s="87"/>
      <c r="C55" s="88"/>
      <c r="D55" s="87"/>
      <c r="E55" s="89"/>
      <c r="F55" s="90"/>
      <c r="G55" s="91" t="str">
        <f>IFERROR(IF(VLOOKUP($A55,'Annex 2 EHV charges'!$D:$O,11,FALSE)=0,"",VLOOKUP($A55,'Annex 2 EHV charges'!$D:$O,11,FALSE)),"")</f>
        <v/>
      </c>
      <c r="H55" s="91" t="str">
        <f>IFERROR(IF(VLOOKUP($A55,'Annex 2 EHV charges'!$D:$O,12,FALSE)=0,"",VLOOKUP($A55,'Annex 2 EHV charges'!$D:$O,12,FALSE)),"")</f>
        <v/>
      </c>
    </row>
    <row r="56" spans="1:8" x14ac:dyDescent="0.2">
      <c r="A56" s="88"/>
      <c r="B56" s="87"/>
      <c r="C56" s="88"/>
      <c r="D56" s="87"/>
      <c r="E56" s="89"/>
      <c r="F56" s="90"/>
      <c r="G56" s="91" t="str">
        <f>IFERROR(IF(VLOOKUP($A56,'Annex 2 EHV charges'!$D:$O,11,FALSE)=0,"",VLOOKUP($A56,'Annex 2 EHV charges'!$D:$O,11,FALSE)),"")</f>
        <v/>
      </c>
      <c r="H56" s="91" t="str">
        <f>IFERROR(IF(VLOOKUP($A56,'Annex 2 EHV charges'!$D:$O,12,FALSE)=0,"",VLOOKUP($A56,'Annex 2 EHV charges'!$D:$O,12,FALSE)),"")</f>
        <v/>
      </c>
    </row>
    <row r="57" spans="1:8" x14ac:dyDescent="0.2">
      <c r="A57" s="88"/>
      <c r="B57" s="87"/>
      <c r="C57" s="88"/>
      <c r="D57" s="87"/>
      <c r="E57" s="89"/>
      <c r="F57" s="90"/>
      <c r="G57" s="91" t="str">
        <f>IFERROR(IF(VLOOKUP($A57,'Annex 2 EHV charges'!$D:$O,11,FALSE)=0,"",VLOOKUP($A57,'Annex 2 EHV charges'!$D:$O,11,FALSE)),"")</f>
        <v/>
      </c>
      <c r="H57" s="91" t="str">
        <f>IFERROR(IF(VLOOKUP($A57,'Annex 2 EHV charges'!$D:$O,12,FALSE)=0,"",VLOOKUP($A57,'Annex 2 EHV charges'!$D:$O,12,FALSE)),"")</f>
        <v/>
      </c>
    </row>
    <row r="58" spans="1:8" x14ac:dyDescent="0.2">
      <c r="A58" s="88"/>
      <c r="B58" s="87"/>
      <c r="C58" s="88"/>
      <c r="D58" s="87"/>
      <c r="E58" s="89"/>
      <c r="F58" s="90"/>
      <c r="G58" s="91" t="str">
        <f>IFERROR(IF(VLOOKUP($A58,'Annex 2 EHV charges'!$D:$O,11,FALSE)=0,"",VLOOKUP($A58,'Annex 2 EHV charges'!$D:$O,11,FALSE)),"")</f>
        <v/>
      </c>
      <c r="H58" s="91" t="str">
        <f>IFERROR(IF(VLOOKUP($A58,'Annex 2 EHV charges'!$D:$O,12,FALSE)=0,"",VLOOKUP($A58,'Annex 2 EHV charges'!$D:$O,12,FALSE)),"")</f>
        <v/>
      </c>
    </row>
    <row r="59" spans="1:8" x14ac:dyDescent="0.2">
      <c r="A59" s="88"/>
      <c r="B59" s="87"/>
      <c r="C59" s="88"/>
      <c r="D59" s="87"/>
      <c r="E59" s="89"/>
      <c r="F59" s="90"/>
      <c r="G59" s="91" t="str">
        <f>IFERROR(IF(VLOOKUP($A59,'Annex 2 EHV charges'!$D:$O,11,FALSE)=0,"",VLOOKUP($A59,'Annex 2 EHV charges'!$D:$O,11,FALSE)),"")</f>
        <v/>
      </c>
      <c r="H59" s="91" t="str">
        <f>IFERROR(IF(VLOOKUP($A59,'Annex 2 EHV charges'!$D:$O,12,FALSE)=0,"",VLOOKUP($A59,'Annex 2 EHV charges'!$D:$O,12,FALSE)),"")</f>
        <v/>
      </c>
    </row>
    <row r="60" spans="1:8" x14ac:dyDescent="0.2">
      <c r="A60" s="88"/>
      <c r="B60" s="87"/>
      <c r="C60" s="88"/>
      <c r="D60" s="87"/>
      <c r="E60" s="89"/>
      <c r="F60" s="90"/>
      <c r="G60" s="91" t="str">
        <f>IFERROR(IF(VLOOKUP($A60,'Annex 2 EHV charges'!$D:$O,11,FALSE)=0,"",VLOOKUP($A60,'Annex 2 EHV charges'!$D:$O,11,FALSE)),"")</f>
        <v/>
      </c>
      <c r="H60" s="91" t="str">
        <f>IFERROR(IF(VLOOKUP($A60,'Annex 2 EHV charges'!$D:$O,12,FALSE)=0,"",VLOOKUP($A60,'Annex 2 EHV charges'!$D:$O,12,FALSE)),"")</f>
        <v/>
      </c>
    </row>
    <row r="61" spans="1:8" x14ac:dyDescent="0.2">
      <c r="A61" s="88"/>
      <c r="B61" s="87"/>
      <c r="C61" s="88"/>
      <c r="D61" s="87"/>
      <c r="E61" s="89"/>
      <c r="F61" s="90"/>
      <c r="G61" s="91" t="str">
        <f>IFERROR(IF(VLOOKUP($A61,'Annex 2 EHV charges'!$D:$O,11,FALSE)=0,"",VLOOKUP($A61,'Annex 2 EHV charges'!$D:$O,11,FALSE)),"")</f>
        <v/>
      </c>
      <c r="H61" s="91" t="str">
        <f>IFERROR(IF(VLOOKUP($A61,'Annex 2 EHV charges'!$D:$O,12,FALSE)=0,"",VLOOKUP($A61,'Annex 2 EHV charges'!$D:$O,12,FALSE)),"")</f>
        <v/>
      </c>
    </row>
    <row r="62" spans="1:8" x14ac:dyDescent="0.2">
      <c r="A62" s="88"/>
      <c r="B62" s="87"/>
      <c r="C62" s="88"/>
      <c r="D62" s="87"/>
      <c r="E62" s="89"/>
      <c r="F62" s="90"/>
      <c r="G62" s="91" t="str">
        <f>IFERROR(IF(VLOOKUP($A62,'Annex 2 EHV charges'!$D:$O,11,FALSE)=0,"",VLOOKUP($A62,'Annex 2 EHV charges'!$D:$O,11,FALSE)),"")</f>
        <v/>
      </c>
      <c r="H62" s="91" t="str">
        <f>IFERROR(IF(VLOOKUP($A62,'Annex 2 EHV charges'!$D:$O,12,FALSE)=0,"",VLOOKUP($A62,'Annex 2 EHV charges'!$D:$O,12,FALSE)),"")</f>
        <v/>
      </c>
    </row>
    <row r="63" spans="1:8" x14ac:dyDescent="0.2">
      <c r="A63" s="88"/>
      <c r="B63" s="87"/>
      <c r="C63" s="88"/>
      <c r="D63" s="87"/>
      <c r="E63" s="89"/>
      <c r="F63" s="90"/>
      <c r="G63" s="91" t="str">
        <f>IFERROR(IF(VLOOKUP($A63,'Annex 2 EHV charges'!$D:$O,11,FALSE)=0,"",VLOOKUP($A63,'Annex 2 EHV charges'!$D:$O,11,FALSE)),"")</f>
        <v/>
      </c>
      <c r="H63" s="91" t="str">
        <f>IFERROR(IF(VLOOKUP($A63,'Annex 2 EHV charges'!$D:$O,12,FALSE)=0,"",VLOOKUP($A63,'Annex 2 EHV charges'!$D:$O,12,FALSE)),"")</f>
        <v/>
      </c>
    </row>
    <row r="64" spans="1:8" x14ac:dyDescent="0.2">
      <c r="A64" s="88"/>
      <c r="B64" s="87"/>
      <c r="C64" s="88"/>
      <c r="D64" s="87"/>
      <c r="E64" s="89"/>
      <c r="F64" s="90"/>
      <c r="G64" s="91" t="str">
        <f>IFERROR(IF(VLOOKUP($A64,'Annex 2 EHV charges'!$D:$O,11,FALSE)=0,"",VLOOKUP($A64,'Annex 2 EHV charges'!$D:$O,11,FALSE)),"")</f>
        <v/>
      </c>
      <c r="H64" s="91" t="str">
        <f>IFERROR(IF(VLOOKUP($A64,'Annex 2 EHV charges'!$D:$O,12,FALSE)=0,"",VLOOKUP($A64,'Annex 2 EHV charges'!$D:$O,12,FALSE)),"")</f>
        <v/>
      </c>
    </row>
    <row r="65" spans="1:8" x14ac:dyDescent="0.2">
      <c r="A65" s="88"/>
      <c r="B65" s="87"/>
      <c r="C65" s="88"/>
      <c r="D65" s="87"/>
      <c r="E65" s="89"/>
      <c r="F65" s="90"/>
      <c r="G65" s="91" t="str">
        <f>IFERROR(IF(VLOOKUP($A65,'Annex 2 EHV charges'!$D:$O,11,FALSE)=0,"",VLOOKUP($A65,'Annex 2 EHV charges'!$D:$O,11,FALSE)),"")</f>
        <v/>
      </c>
      <c r="H65" s="91" t="str">
        <f>IFERROR(IF(VLOOKUP($A65,'Annex 2 EHV charges'!$D:$O,12,FALSE)=0,"",VLOOKUP($A65,'Annex 2 EHV charges'!$D:$O,12,FALSE)),"")</f>
        <v/>
      </c>
    </row>
    <row r="66" spans="1:8" x14ac:dyDescent="0.2">
      <c r="A66" s="88"/>
      <c r="B66" s="87"/>
      <c r="C66" s="88"/>
      <c r="D66" s="87"/>
      <c r="E66" s="89"/>
      <c r="F66" s="90"/>
      <c r="G66" s="91" t="str">
        <f>IFERROR(IF(VLOOKUP($A66,'Annex 2 EHV charges'!$D:$O,11,FALSE)=0,"",VLOOKUP($A66,'Annex 2 EHV charges'!$D:$O,11,FALSE)),"")</f>
        <v/>
      </c>
      <c r="H66" s="91" t="str">
        <f>IFERROR(IF(VLOOKUP($A66,'Annex 2 EHV charges'!$D:$O,12,FALSE)=0,"",VLOOKUP($A66,'Annex 2 EHV charges'!$D:$O,12,FALSE)),"")</f>
        <v/>
      </c>
    </row>
    <row r="67" spans="1:8" x14ac:dyDescent="0.2">
      <c r="A67" s="88"/>
      <c r="B67" s="87"/>
      <c r="C67" s="88"/>
      <c r="D67" s="87"/>
      <c r="E67" s="89"/>
      <c r="F67" s="90"/>
      <c r="G67" s="91" t="str">
        <f>IFERROR(IF(VLOOKUP($A67,'Annex 2 EHV charges'!$D:$O,11,FALSE)=0,"",VLOOKUP($A67,'Annex 2 EHV charges'!$D:$O,11,FALSE)),"")</f>
        <v/>
      </c>
      <c r="H67" s="91" t="str">
        <f>IFERROR(IF(VLOOKUP($A67,'Annex 2 EHV charges'!$D:$O,12,FALSE)=0,"",VLOOKUP($A67,'Annex 2 EHV charges'!$D:$O,12,FALSE)),"")</f>
        <v/>
      </c>
    </row>
    <row r="68" spans="1:8" x14ac:dyDescent="0.2">
      <c r="A68" s="88"/>
      <c r="B68" s="87"/>
      <c r="C68" s="88"/>
      <c r="D68" s="87"/>
      <c r="E68" s="89"/>
      <c r="F68" s="90"/>
      <c r="G68" s="91" t="str">
        <f>IFERROR(IF(VLOOKUP($A68,'Annex 2 EHV charges'!$D:$O,11,FALSE)=0,"",VLOOKUP($A68,'Annex 2 EHV charges'!$D:$O,11,FALSE)),"")</f>
        <v/>
      </c>
      <c r="H68" s="91" t="str">
        <f>IFERROR(IF(VLOOKUP($A68,'Annex 2 EHV charges'!$D:$O,12,FALSE)=0,"",VLOOKUP($A68,'Annex 2 EHV charges'!$D:$O,12,FALSE)),"")</f>
        <v/>
      </c>
    </row>
    <row r="69" spans="1:8" x14ac:dyDescent="0.2">
      <c r="A69" s="88"/>
      <c r="B69" s="87"/>
      <c r="C69" s="88"/>
      <c r="D69" s="87"/>
      <c r="E69" s="89"/>
      <c r="F69" s="90"/>
      <c r="G69" s="91" t="str">
        <f>IFERROR(IF(VLOOKUP($A69,'Annex 2 EHV charges'!$D:$O,11,FALSE)=0,"",VLOOKUP($A69,'Annex 2 EHV charges'!$D:$O,11,FALSE)),"")</f>
        <v/>
      </c>
      <c r="H69" s="91" t="str">
        <f>IFERROR(IF(VLOOKUP($A69,'Annex 2 EHV charges'!$D:$O,12,FALSE)=0,"",VLOOKUP($A69,'Annex 2 EHV charges'!$D:$O,12,FALSE)),"")</f>
        <v/>
      </c>
    </row>
    <row r="70" spans="1:8" x14ac:dyDescent="0.2">
      <c r="A70" s="88"/>
      <c r="B70" s="87"/>
      <c r="C70" s="88"/>
      <c r="D70" s="87"/>
      <c r="E70" s="89"/>
      <c r="F70" s="90"/>
      <c r="G70" s="91" t="str">
        <f>IFERROR(IF(VLOOKUP($A70,'Annex 2 EHV charges'!$D:$O,11,FALSE)=0,"",VLOOKUP($A70,'Annex 2 EHV charges'!$D:$O,11,FALSE)),"")</f>
        <v/>
      </c>
      <c r="H70" s="91" t="str">
        <f>IFERROR(IF(VLOOKUP($A70,'Annex 2 EHV charges'!$D:$O,12,FALSE)=0,"",VLOOKUP($A70,'Annex 2 EHV charges'!$D:$O,12,FALSE)),"")</f>
        <v/>
      </c>
    </row>
    <row r="71" spans="1:8" x14ac:dyDescent="0.2">
      <c r="A71" s="88"/>
      <c r="B71" s="87"/>
      <c r="C71" s="88"/>
      <c r="D71" s="87"/>
      <c r="E71" s="89"/>
      <c r="F71" s="90"/>
      <c r="G71" s="91" t="str">
        <f>IFERROR(IF(VLOOKUP($A71,'Annex 2 EHV charges'!$D:$O,11,FALSE)=0,"",VLOOKUP($A71,'Annex 2 EHV charges'!$D:$O,11,FALSE)),"")</f>
        <v/>
      </c>
      <c r="H71" s="91" t="str">
        <f>IFERROR(IF(VLOOKUP($A71,'Annex 2 EHV charges'!$D:$O,12,FALSE)=0,"",VLOOKUP($A71,'Annex 2 EHV charges'!$D:$O,12,FALSE)),"")</f>
        <v/>
      </c>
    </row>
    <row r="72" spans="1:8" x14ac:dyDescent="0.2">
      <c r="A72" s="88"/>
      <c r="B72" s="87"/>
      <c r="C72" s="88"/>
      <c r="D72" s="87"/>
      <c r="E72" s="89"/>
      <c r="F72" s="90"/>
      <c r="G72" s="91" t="str">
        <f>IFERROR(IF(VLOOKUP($A72,'Annex 2 EHV charges'!$D:$O,11,FALSE)=0,"",VLOOKUP($A72,'Annex 2 EHV charges'!$D:$O,11,FALSE)),"")</f>
        <v/>
      </c>
      <c r="H72" s="91" t="str">
        <f>IFERROR(IF(VLOOKUP($A72,'Annex 2 EHV charges'!$D:$O,12,FALSE)=0,"",VLOOKUP($A72,'Annex 2 EHV charges'!$D:$O,12,FALSE)),"")</f>
        <v/>
      </c>
    </row>
    <row r="73" spans="1:8" x14ac:dyDescent="0.2">
      <c r="A73" s="88"/>
      <c r="B73" s="87"/>
      <c r="C73" s="88"/>
      <c r="D73" s="87"/>
      <c r="E73" s="89"/>
      <c r="F73" s="90"/>
      <c r="G73" s="91" t="str">
        <f>IFERROR(IF(VLOOKUP($A73,'Annex 2 EHV charges'!$D:$O,11,FALSE)=0,"",VLOOKUP($A73,'Annex 2 EHV charges'!$D:$O,11,FALSE)),"")</f>
        <v/>
      </c>
      <c r="H73" s="91" t="str">
        <f>IFERROR(IF(VLOOKUP($A73,'Annex 2 EHV charges'!$D:$O,12,FALSE)=0,"",VLOOKUP($A73,'Annex 2 EHV charges'!$D:$O,12,FALSE)),"")</f>
        <v/>
      </c>
    </row>
    <row r="74" spans="1:8" x14ac:dyDescent="0.2">
      <c r="A74" s="88"/>
      <c r="B74" s="87"/>
      <c r="C74" s="88"/>
      <c r="D74" s="87"/>
      <c r="E74" s="89"/>
      <c r="F74" s="90"/>
      <c r="G74" s="91" t="str">
        <f>IFERROR(IF(VLOOKUP($A74,'Annex 2 EHV charges'!$D:$O,11,FALSE)=0,"",VLOOKUP($A74,'Annex 2 EHV charges'!$D:$O,11,FALSE)),"")</f>
        <v/>
      </c>
      <c r="H74" s="91" t="str">
        <f>IFERROR(IF(VLOOKUP($A74,'Annex 2 EHV charges'!$D:$O,12,FALSE)=0,"",VLOOKUP($A74,'Annex 2 EHV charges'!$D:$O,12,FALSE)),"")</f>
        <v/>
      </c>
    </row>
    <row r="75" spans="1:8" x14ac:dyDescent="0.2">
      <c r="A75" s="88"/>
      <c r="B75" s="87"/>
      <c r="C75" s="88"/>
      <c r="D75" s="87"/>
      <c r="E75" s="89"/>
      <c r="F75" s="90"/>
      <c r="G75" s="91" t="str">
        <f>IFERROR(IF(VLOOKUP($A75,'Annex 2 EHV charges'!$D:$O,11,FALSE)=0,"",VLOOKUP($A75,'Annex 2 EHV charges'!$D:$O,11,FALSE)),"")</f>
        <v/>
      </c>
      <c r="H75" s="91" t="str">
        <f>IFERROR(IF(VLOOKUP($A75,'Annex 2 EHV charges'!$D:$O,12,FALSE)=0,"",VLOOKUP($A75,'Annex 2 EHV charges'!$D:$O,12,FALSE)),"")</f>
        <v/>
      </c>
    </row>
    <row r="76" spans="1:8" x14ac:dyDescent="0.2">
      <c r="A76" s="88"/>
      <c r="B76" s="87"/>
      <c r="C76" s="88"/>
      <c r="D76" s="87"/>
      <c r="E76" s="89"/>
      <c r="F76" s="90"/>
      <c r="G76" s="91" t="str">
        <f>IFERROR(IF(VLOOKUP($A76,'Annex 2 EHV charges'!$D:$O,11,FALSE)=0,"",VLOOKUP($A76,'Annex 2 EHV charges'!$D:$O,11,FALSE)),"")</f>
        <v/>
      </c>
      <c r="H76" s="91" t="str">
        <f>IFERROR(IF(VLOOKUP($A76,'Annex 2 EHV charges'!$D:$O,12,FALSE)=0,"",VLOOKUP($A76,'Annex 2 EHV charges'!$D:$O,12,FALSE)),"")</f>
        <v/>
      </c>
    </row>
    <row r="77" spans="1:8" x14ac:dyDescent="0.2">
      <c r="A77" s="88"/>
      <c r="B77" s="87"/>
      <c r="C77" s="88"/>
      <c r="D77" s="87"/>
      <c r="E77" s="89"/>
      <c r="F77" s="90"/>
      <c r="G77" s="91" t="str">
        <f>IFERROR(IF(VLOOKUP($A77,'Annex 2 EHV charges'!$D:$O,11,FALSE)=0,"",VLOOKUP($A77,'Annex 2 EHV charges'!$D:$O,11,FALSE)),"")</f>
        <v/>
      </c>
      <c r="H77" s="91" t="str">
        <f>IFERROR(IF(VLOOKUP($A77,'Annex 2 EHV charges'!$D:$O,12,FALSE)=0,"",VLOOKUP($A77,'Annex 2 EHV charges'!$D:$O,12,FALSE)),"")</f>
        <v/>
      </c>
    </row>
    <row r="78" spans="1:8" x14ac:dyDescent="0.2">
      <c r="A78" s="88"/>
      <c r="B78" s="87"/>
      <c r="C78" s="88"/>
      <c r="D78" s="87"/>
      <c r="E78" s="89"/>
      <c r="F78" s="90"/>
      <c r="G78" s="91" t="str">
        <f>IFERROR(IF(VLOOKUP($A78,'Annex 2 EHV charges'!$D:$O,11,FALSE)=0,"",VLOOKUP($A78,'Annex 2 EHV charges'!$D:$O,11,FALSE)),"")</f>
        <v/>
      </c>
      <c r="H78" s="91" t="str">
        <f>IFERROR(IF(VLOOKUP($A78,'Annex 2 EHV charges'!$D:$O,12,FALSE)=0,"",VLOOKUP($A78,'Annex 2 EHV charges'!$D:$O,12,FALSE)),"")</f>
        <v/>
      </c>
    </row>
    <row r="79" spans="1:8" x14ac:dyDescent="0.2">
      <c r="A79" s="88"/>
      <c r="B79" s="87"/>
      <c r="C79" s="88"/>
      <c r="D79" s="87"/>
      <c r="E79" s="89"/>
      <c r="F79" s="90"/>
      <c r="G79" s="91" t="str">
        <f>IFERROR(IF(VLOOKUP($A79,'Annex 2 EHV charges'!$D:$O,11,FALSE)=0,"",VLOOKUP($A79,'Annex 2 EHV charges'!$D:$O,11,FALSE)),"")</f>
        <v/>
      </c>
      <c r="H79" s="91" t="str">
        <f>IFERROR(IF(VLOOKUP($A79,'Annex 2 EHV charges'!$D:$O,12,FALSE)=0,"",VLOOKUP($A79,'Annex 2 EHV charges'!$D:$O,12,FALSE)),"")</f>
        <v/>
      </c>
    </row>
    <row r="80" spans="1:8" x14ac:dyDescent="0.2">
      <c r="A80" s="88"/>
      <c r="B80" s="87"/>
      <c r="C80" s="88"/>
      <c r="D80" s="87"/>
      <c r="E80" s="89"/>
      <c r="F80" s="90"/>
      <c r="G80" s="91" t="str">
        <f>IFERROR(IF(VLOOKUP($A80,'Annex 2 EHV charges'!$D:$O,11,FALSE)=0,"",VLOOKUP($A80,'Annex 2 EHV charges'!$D:$O,11,FALSE)),"")</f>
        <v/>
      </c>
      <c r="H80" s="91" t="str">
        <f>IFERROR(IF(VLOOKUP($A80,'Annex 2 EHV charges'!$D:$O,12,FALSE)=0,"",VLOOKUP($A80,'Annex 2 EHV charges'!$D:$O,12,FALSE)),"")</f>
        <v/>
      </c>
    </row>
    <row r="81" spans="1:8" x14ac:dyDescent="0.2">
      <c r="A81" s="88"/>
      <c r="B81" s="87"/>
      <c r="C81" s="88"/>
      <c r="D81" s="87"/>
      <c r="E81" s="89"/>
      <c r="F81" s="90"/>
      <c r="G81" s="91" t="str">
        <f>IFERROR(IF(VLOOKUP($A81,'Annex 2 EHV charges'!$D:$O,11,FALSE)=0,"",VLOOKUP($A81,'Annex 2 EHV charges'!$D:$O,11,FALSE)),"")</f>
        <v/>
      </c>
      <c r="H81" s="91" t="str">
        <f>IFERROR(IF(VLOOKUP($A81,'Annex 2 EHV charges'!$D:$O,12,FALSE)=0,"",VLOOKUP($A81,'Annex 2 EHV charges'!$D:$O,12,FALSE)),"")</f>
        <v/>
      </c>
    </row>
    <row r="82" spans="1:8" x14ac:dyDescent="0.2">
      <c r="A82" s="88"/>
      <c r="B82" s="87"/>
      <c r="C82" s="88"/>
      <c r="D82" s="87"/>
      <c r="E82" s="89"/>
      <c r="F82" s="90"/>
      <c r="G82" s="91" t="str">
        <f>IFERROR(IF(VLOOKUP($A82,'Annex 2 EHV charges'!$D:$O,11,FALSE)=0,"",VLOOKUP($A82,'Annex 2 EHV charges'!$D:$O,11,FALSE)),"")</f>
        <v/>
      </c>
      <c r="H82" s="91" t="str">
        <f>IFERROR(IF(VLOOKUP($A82,'Annex 2 EHV charges'!$D:$O,12,FALSE)=0,"",VLOOKUP($A82,'Annex 2 EHV charges'!$D:$O,12,FALSE)),"")</f>
        <v/>
      </c>
    </row>
    <row r="83" spans="1:8" x14ac:dyDescent="0.2">
      <c r="A83" s="88"/>
      <c r="B83" s="87"/>
      <c r="C83" s="88"/>
      <c r="D83" s="87"/>
      <c r="E83" s="89"/>
      <c r="F83" s="90"/>
      <c r="G83" s="91" t="str">
        <f>IFERROR(IF(VLOOKUP($A83,'Annex 2 EHV charges'!$D:$O,11,FALSE)=0,"",VLOOKUP($A83,'Annex 2 EHV charges'!$D:$O,11,FALSE)),"")</f>
        <v/>
      </c>
      <c r="H83" s="91" t="str">
        <f>IFERROR(IF(VLOOKUP($A83,'Annex 2 EHV charges'!$D:$O,12,FALSE)=0,"",VLOOKUP($A83,'Annex 2 EHV charges'!$D:$O,12,FALSE)),"")</f>
        <v/>
      </c>
    </row>
    <row r="84" spans="1:8" x14ac:dyDescent="0.2">
      <c r="A84" s="88"/>
      <c r="B84" s="87"/>
      <c r="C84" s="88"/>
      <c r="D84" s="87"/>
      <c r="E84" s="89"/>
      <c r="F84" s="90"/>
      <c r="G84" s="91" t="str">
        <f>IFERROR(IF(VLOOKUP($A84,'Annex 2 EHV charges'!$D:$O,11,FALSE)=0,"",VLOOKUP($A84,'Annex 2 EHV charges'!$D:$O,11,FALSE)),"")</f>
        <v/>
      </c>
      <c r="H84" s="91" t="str">
        <f>IFERROR(IF(VLOOKUP($A84,'Annex 2 EHV charges'!$D:$O,12,FALSE)=0,"",VLOOKUP($A84,'Annex 2 EHV charges'!$D:$O,12,FALSE)),"")</f>
        <v/>
      </c>
    </row>
    <row r="85" spans="1:8" x14ac:dyDescent="0.2">
      <c r="A85" s="88"/>
      <c r="B85" s="87"/>
      <c r="C85" s="88"/>
      <c r="D85" s="87"/>
      <c r="E85" s="89"/>
      <c r="F85" s="90"/>
      <c r="G85" s="91" t="str">
        <f>IFERROR(IF(VLOOKUP($A85,'Annex 2 EHV charges'!$D:$O,11,FALSE)=0,"",VLOOKUP($A85,'Annex 2 EHV charges'!$D:$O,11,FALSE)),"")</f>
        <v/>
      </c>
      <c r="H85" s="91" t="str">
        <f>IFERROR(IF(VLOOKUP($A85,'Annex 2 EHV charges'!$D:$O,12,FALSE)=0,"",VLOOKUP($A85,'Annex 2 EHV charges'!$D:$O,12,FALSE)),"")</f>
        <v/>
      </c>
    </row>
    <row r="86" spans="1:8" x14ac:dyDescent="0.2">
      <c r="A86" s="88"/>
      <c r="B86" s="87"/>
      <c r="C86" s="88"/>
      <c r="D86" s="87"/>
      <c r="E86" s="89"/>
      <c r="F86" s="90"/>
      <c r="G86" s="91" t="str">
        <f>IFERROR(IF(VLOOKUP($A86,'Annex 2 EHV charges'!$D:$O,11,FALSE)=0,"",VLOOKUP($A86,'Annex 2 EHV charges'!$D:$O,11,FALSE)),"")</f>
        <v/>
      </c>
      <c r="H86" s="91" t="str">
        <f>IFERROR(IF(VLOOKUP($A86,'Annex 2 EHV charges'!$D:$O,12,FALSE)=0,"",VLOOKUP($A86,'Annex 2 EHV charges'!$D:$O,12,FALSE)),"")</f>
        <v/>
      </c>
    </row>
    <row r="87" spans="1:8" x14ac:dyDescent="0.2">
      <c r="A87" s="88"/>
      <c r="B87" s="87"/>
      <c r="C87" s="88"/>
      <c r="D87" s="87"/>
      <c r="E87" s="89"/>
      <c r="F87" s="90"/>
      <c r="G87" s="91" t="str">
        <f>IFERROR(IF(VLOOKUP($A87,'Annex 2 EHV charges'!$D:$O,11,FALSE)=0,"",VLOOKUP($A87,'Annex 2 EHV charges'!$D:$O,11,FALSE)),"")</f>
        <v/>
      </c>
      <c r="H87" s="91" t="str">
        <f>IFERROR(IF(VLOOKUP($A87,'Annex 2 EHV charges'!$D:$O,12,FALSE)=0,"",VLOOKUP($A87,'Annex 2 EHV charges'!$D:$O,12,FALSE)),"")</f>
        <v/>
      </c>
    </row>
    <row r="88" spans="1:8" x14ac:dyDescent="0.2">
      <c r="A88" s="88"/>
      <c r="B88" s="87"/>
      <c r="C88" s="88"/>
      <c r="D88" s="87"/>
      <c r="E88" s="89"/>
      <c r="F88" s="90"/>
      <c r="G88" s="91" t="str">
        <f>IFERROR(IF(VLOOKUP($A88,'Annex 2 EHV charges'!$D:$O,11,FALSE)=0,"",VLOOKUP($A88,'Annex 2 EHV charges'!$D:$O,11,FALSE)),"")</f>
        <v/>
      </c>
      <c r="H88" s="91" t="str">
        <f>IFERROR(IF(VLOOKUP($A88,'Annex 2 EHV charges'!$D:$O,12,FALSE)=0,"",VLOOKUP($A88,'Annex 2 EHV charges'!$D:$O,12,FALSE)),"")</f>
        <v/>
      </c>
    </row>
    <row r="89" spans="1:8" x14ac:dyDescent="0.2">
      <c r="A89" s="88"/>
      <c r="B89" s="87"/>
      <c r="C89" s="88"/>
      <c r="D89" s="87"/>
      <c r="E89" s="89"/>
      <c r="F89" s="90"/>
      <c r="G89" s="91" t="str">
        <f>IFERROR(IF(VLOOKUP($A89,'Annex 2 EHV charges'!$D:$O,11,FALSE)=0,"",VLOOKUP($A89,'Annex 2 EHV charges'!$D:$O,11,FALSE)),"")</f>
        <v/>
      </c>
      <c r="H89" s="91" t="str">
        <f>IFERROR(IF(VLOOKUP($A89,'Annex 2 EHV charges'!$D:$O,12,FALSE)=0,"",VLOOKUP($A89,'Annex 2 EHV charges'!$D:$O,12,FALSE)),"")</f>
        <v/>
      </c>
    </row>
    <row r="90" spans="1:8" x14ac:dyDescent="0.2">
      <c r="A90" s="88"/>
      <c r="B90" s="87"/>
      <c r="C90" s="88"/>
      <c r="D90" s="87"/>
      <c r="E90" s="89"/>
      <c r="F90" s="90"/>
      <c r="G90" s="91" t="str">
        <f>IFERROR(IF(VLOOKUP($A90,'Annex 2 EHV charges'!$D:$O,11,FALSE)=0,"",VLOOKUP($A90,'Annex 2 EHV charges'!$D:$O,11,FALSE)),"")</f>
        <v/>
      </c>
      <c r="H90" s="91" t="str">
        <f>IFERROR(IF(VLOOKUP($A90,'Annex 2 EHV charges'!$D:$O,12,FALSE)=0,"",VLOOKUP($A90,'Annex 2 EHV charges'!$D:$O,12,FALSE)),"")</f>
        <v/>
      </c>
    </row>
    <row r="91" spans="1:8" x14ac:dyDescent="0.2">
      <c r="A91" s="88"/>
      <c r="B91" s="87"/>
      <c r="C91" s="88"/>
      <c r="D91" s="87"/>
      <c r="E91" s="89"/>
      <c r="F91" s="90"/>
      <c r="G91" s="91" t="str">
        <f>IFERROR(IF(VLOOKUP($A91,'Annex 2 EHV charges'!$D:$O,11,FALSE)=0,"",VLOOKUP($A91,'Annex 2 EHV charges'!$D:$O,11,FALSE)),"")</f>
        <v/>
      </c>
      <c r="H91" s="91" t="str">
        <f>IFERROR(IF(VLOOKUP($A91,'Annex 2 EHV charges'!$D:$O,12,FALSE)=0,"",VLOOKUP($A91,'Annex 2 EHV charges'!$D:$O,12,FALSE)),"")</f>
        <v/>
      </c>
    </row>
    <row r="92" spans="1:8" x14ac:dyDescent="0.2">
      <c r="A92" s="88"/>
      <c r="B92" s="87"/>
      <c r="C92" s="88"/>
      <c r="D92" s="87"/>
      <c r="E92" s="89"/>
      <c r="F92" s="90"/>
      <c r="G92" s="91" t="str">
        <f>IFERROR(IF(VLOOKUP($A92,'Annex 2 EHV charges'!$D:$O,11,FALSE)=0,"",VLOOKUP($A92,'Annex 2 EHV charges'!$D:$O,11,FALSE)),"")</f>
        <v/>
      </c>
      <c r="H92" s="91" t="str">
        <f>IFERROR(IF(VLOOKUP($A92,'Annex 2 EHV charges'!$D:$O,12,FALSE)=0,"",VLOOKUP($A92,'Annex 2 EHV charges'!$D:$O,12,FALSE)),"")</f>
        <v/>
      </c>
    </row>
    <row r="93" spans="1:8" x14ac:dyDescent="0.2">
      <c r="A93" s="88"/>
      <c r="B93" s="87"/>
      <c r="C93" s="88"/>
      <c r="D93" s="87"/>
      <c r="E93" s="89"/>
      <c r="F93" s="90"/>
      <c r="G93" s="91" t="str">
        <f>IFERROR(IF(VLOOKUP($A93,'Annex 2 EHV charges'!$D:$O,11,FALSE)=0,"",VLOOKUP($A93,'Annex 2 EHV charges'!$D:$O,11,FALSE)),"")</f>
        <v/>
      </c>
      <c r="H93" s="91" t="str">
        <f>IFERROR(IF(VLOOKUP($A93,'Annex 2 EHV charges'!$D:$O,12,FALSE)=0,"",VLOOKUP($A93,'Annex 2 EHV charges'!$D:$O,12,FALSE)),"")</f>
        <v/>
      </c>
    </row>
    <row r="94" spans="1:8" x14ac:dyDescent="0.2">
      <c r="A94" s="88"/>
      <c r="B94" s="87"/>
      <c r="C94" s="88"/>
      <c r="D94" s="87"/>
      <c r="E94" s="89"/>
      <c r="F94" s="90"/>
      <c r="G94" s="91" t="str">
        <f>IFERROR(IF(VLOOKUP($A94,'Annex 2 EHV charges'!$D:$O,11,FALSE)=0,"",VLOOKUP($A94,'Annex 2 EHV charges'!$D:$O,11,FALSE)),"")</f>
        <v/>
      </c>
      <c r="H94" s="91" t="str">
        <f>IFERROR(IF(VLOOKUP($A94,'Annex 2 EHV charges'!$D:$O,12,FALSE)=0,"",VLOOKUP($A94,'Annex 2 EHV charges'!$D:$O,12,FALSE)),"")</f>
        <v/>
      </c>
    </row>
    <row r="95" spans="1:8" x14ac:dyDescent="0.2">
      <c r="A95" s="88"/>
      <c r="B95" s="87"/>
      <c r="C95" s="88"/>
      <c r="D95" s="87"/>
      <c r="E95" s="89"/>
      <c r="F95" s="90"/>
      <c r="G95" s="91" t="str">
        <f>IFERROR(IF(VLOOKUP($A95,'Annex 2 EHV charges'!$D:$O,11,FALSE)=0,"",VLOOKUP($A95,'Annex 2 EHV charges'!$D:$O,11,FALSE)),"")</f>
        <v/>
      </c>
      <c r="H95" s="91" t="str">
        <f>IFERROR(IF(VLOOKUP($A95,'Annex 2 EHV charges'!$D:$O,12,FALSE)=0,"",VLOOKUP($A95,'Annex 2 EHV charges'!$D:$O,12,FALSE)),"")</f>
        <v/>
      </c>
    </row>
    <row r="96" spans="1:8" x14ac:dyDescent="0.2">
      <c r="A96" s="88"/>
      <c r="B96" s="87"/>
      <c r="C96" s="88"/>
      <c r="D96" s="87"/>
      <c r="E96" s="89"/>
      <c r="F96" s="90"/>
      <c r="G96" s="91" t="str">
        <f>IFERROR(IF(VLOOKUP($A96,'Annex 2 EHV charges'!$D:$O,11,FALSE)=0,"",VLOOKUP($A96,'Annex 2 EHV charges'!$D:$O,11,FALSE)),"")</f>
        <v/>
      </c>
      <c r="H96" s="91" t="str">
        <f>IFERROR(IF(VLOOKUP($A96,'Annex 2 EHV charges'!$D:$O,12,FALSE)=0,"",VLOOKUP($A96,'Annex 2 EHV charges'!$D:$O,12,FALSE)),"")</f>
        <v/>
      </c>
    </row>
    <row r="97" spans="1:8" x14ac:dyDescent="0.2">
      <c r="A97" s="88"/>
      <c r="B97" s="87"/>
      <c r="C97" s="88"/>
      <c r="D97" s="87"/>
      <c r="E97" s="89"/>
      <c r="F97" s="90"/>
      <c r="G97" s="91" t="str">
        <f>IFERROR(IF(VLOOKUP($A97,'Annex 2 EHV charges'!$D:$O,11,FALSE)=0,"",VLOOKUP($A97,'Annex 2 EHV charges'!$D:$O,11,FALSE)),"")</f>
        <v/>
      </c>
      <c r="H97" s="91" t="str">
        <f>IFERROR(IF(VLOOKUP($A97,'Annex 2 EHV charges'!$D:$O,12,FALSE)=0,"",VLOOKUP($A97,'Annex 2 EHV charges'!$D:$O,12,FALSE)),"")</f>
        <v/>
      </c>
    </row>
    <row r="98" spans="1:8" x14ac:dyDescent="0.2">
      <c r="A98" s="88"/>
      <c r="B98" s="87"/>
      <c r="C98" s="88"/>
      <c r="D98" s="87"/>
      <c r="E98" s="89"/>
      <c r="F98" s="90"/>
      <c r="G98" s="91" t="str">
        <f>IFERROR(IF(VLOOKUP($A98,'Annex 2 EHV charges'!$D:$O,11,FALSE)=0,"",VLOOKUP($A98,'Annex 2 EHV charges'!$D:$O,11,FALSE)),"")</f>
        <v/>
      </c>
      <c r="H98" s="91" t="str">
        <f>IFERROR(IF(VLOOKUP($A98,'Annex 2 EHV charges'!$D:$O,12,FALSE)=0,"",VLOOKUP($A98,'Annex 2 EHV charges'!$D:$O,12,FALSE)),"")</f>
        <v/>
      </c>
    </row>
    <row r="99" spans="1:8" x14ac:dyDescent="0.2">
      <c r="A99" s="88"/>
      <c r="B99" s="87"/>
      <c r="C99" s="88"/>
      <c r="D99" s="87"/>
      <c r="E99" s="89"/>
      <c r="F99" s="90"/>
      <c r="G99" s="91" t="str">
        <f>IFERROR(IF(VLOOKUP($A99,'Annex 2 EHV charges'!$D:$O,11,FALSE)=0,"",VLOOKUP($A99,'Annex 2 EHV charges'!$D:$O,11,FALSE)),"")</f>
        <v/>
      </c>
      <c r="H99" s="91" t="str">
        <f>IFERROR(IF(VLOOKUP($A99,'Annex 2 EHV charges'!$D:$O,12,FALSE)=0,"",VLOOKUP($A99,'Annex 2 EHV charges'!$D:$O,12,FALSE)),"")</f>
        <v/>
      </c>
    </row>
    <row r="100" spans="1:8" x14ac:dyDescent="0.2">
      <c r="A100" s="88"/>
      <c r="B100" s="87"/>
      <c r="C100" s="88"/>
      <c r="D100" s="87"/>
      <c r="E100" s="89"/>
      <c r="F100" s="90"/>
      <c r="G100" s="91" t="str">
        <f>IFERROR(IF(VLOOKUP($A100,'Annex 2 EHV charges'!$D:$O,11,FALSE)=0,"",VLOOKUP($A100,'Annex 2 EHV charges'!$D:$O,11,FALSE)),"")</f>
        <v/>
      </c>
      <c r="H100" s="91" t="str">
        <f>IFERROR(IF(VLOOKUP($A100,'Annex 2 EHV charges'!$D:$O,12,FALSE)=0,"",VLOOKUP($A100,'Annex 2 EHV charges'!$D:$O,12,FALSE)),"")</f>
        <v/>
      </c>
    </row>
    <row r="101" spans="1:8" x14ac:dyDescent="0.2">
      <c r="A101" s="88"/>
      <c r="B101" s="87"/>
      <c r="C101" s="88"/>
      <c r="D101" s="87"/>
      <c r="E101" s="89"/>
      <c r="F101" s="90"/>
      <c r="G101" s="91" t="str">
        <f>IFERROR(IF(VLOOKUP($A101,'Annex 2 EHV charges'!$D:$O,11,FALSE)=0,"",VLOOKUP($A101,'Annex 2 EHV charges'!$D:$O,11,FALSE)),"")</f>
        <v/>
      </c>
      <c r="H101" s="91" t="str">
        <f>IFERROR(IF(VLOOKUP($A101,'Annex 2 EHV charges'!$D:$O,12,FALSE)=0,"",VLOOKUP($A101,'Annex 2 EHV charges'!$D:$O,12,FALSE)),"")</f>
        <v/>
      </c>
    </row>
    <row r="102" spans="1:8" x14ac:dyDescent="0.2">
      <c r="A102" s="88"/>
      <c r="B102" s="87"/>
      <c r="C102" s="88"/>
      <c r="D102" s="87"/>
      <c r="E102" s="89"/>
      <c r="F102" s="90"/>
      <c r="G102" s="91" t="str">
        <f>IFERROR(IF(VLOOKUP($A102,'Annex 2 EHV charges'!$D:$O,11,FALSE)=0,"",VLOOKUP($A102,'Annex 2 EHV charges'!$D:$O,11,FALSE)),"")</f>
        <v/>
      </c>
      <c r="H102" s="91" t="str">
        <f>IFERROR(IF(VLOOKUP($A102,'Annex 2 EHV charges'!$D:$O,12,FALSE)=0,"",VLOOKUP($A102,'Annex 2 EHV charges'!$D:$O,12,FALSE)),"")</f>
        <v/>
      </c>
    </row>
    <row r="103" spans="1:8" x14ac:dyDescent="0.2">
      <c r="A103" s="88"/>
      <c r="B103" s="87"/>
      <c r="C103" s="88"/>
      <c r="D103" s="87"/>
      <c r="E103" s="89"/>
      <c r="F103" s="90"/>
      <c r="G103" s="91" t="str">
        <f>IFERROR(IF(VLOOKUP($A103,'Annex 2 EHV charges'!$D:$O,11,FALSE)=0,"",VLOOKUP($A103,'Annex 2 EHV charges'!$D:$O,11,FALSE)),"")</f>
        <v/>
      </c>
      <c r="H103" s="91" t="str">
        <f>IFERROR(IF(VLOOKUP($A103,'Annex 2 EHV charges'!$D:$O,12,FALSE)=0,"",VLOOKUP($A103,'Annex 2 EHV charges'!$D:$O,12,FALSE)),"")</f>
        <v/>
      </c>
    </row>
    <row r="104" spans="1:8" x14ac:dyDescent="0.2">
      <c r="A104" s="88"/>
      <c r="B104" s="87"/>
      <c r="C104" s="88"/>
      <c r="D104" s="87"/>
      <c r="E104" s="89"/>
      <c r="F104" s="90"/>
      <c r="G104" s="91" t="str">
        <f>IFERROR(IF(VLOOKUP($A104,'Annex 2 EHV charges'!$D:$O,11,FALSE)=0,"",VLOOKUP($A104,'Annex 2 EHV charges'!$D:$O,11,FALSE)),"")</f>
        <v/>
      </c>
      <c r="H104" s="91" t="str">
        <f>IFERROR(IF(VLOOKUP($A104,'Annex 2 EHV charges'!$D:$O,12,FALSE)=0,"",VLOOKUP($A104,'Annex 2 EHV charges'!$D:$O,12,FALSE)),"")</f>
        <v/>
      </c>
    </row>
    <row r="105" spans="1:8" x14ac:dyDescent="0.2">
      <c r="A105" s="88"/>
      <c r="B105" s="87"/>
      <c r="C105" s="88"/>
      <c r="D105" s="87"/>
      <c r="E105" s="89"/>
      <c r="F105" s="90"/>
      <c r="G105" s="91" t="str">
        <f>IFERROR(IF(VLOOKUP($A105,'Annex 2 EHV charges'!$D:$O,11,FALSE)=0,"",VLOOKUP($A105,'Annex 2 EHV charges'!$D:$O,11,FALSE)),"")</f>
        <v/>
      </c>
      <c r="H105" s="91" t="str">
        <f>IFERROR(IF(VLOOKUP($A105,'Annex 2 EHV charges'!$D:$O,12,FALSE)=0,"",VLOOKUP($A105,'Annex 2 EHV charges'!$D:$O,12,FALSE)),"")</f>
        <v/>
      </c>
    </row>
    <row r="106" spans="1:8" x14ac:dyDescent="0.2">
      <c r="A106" s="88"/>
      <c r="B106" s="87"/>
      <c r="C106" s="88"/>
      <c r="D106" s="87"/>
      <c r="E106" s="89"/>
      <c r="F106" s="90"/>
      <c r="G106" s="91" t="str">
        <f>IFERROR(IF(VLOOKUP($A106,'Annex 2 EHV charges'!$D:$O,11,FALSE)=0,"",VLOOKUP($A106,'Annex 2 EHV charges'!$D:$O,11,FALSE)),"")</f>
        <v/>
      </c>
      <c r="H106" s="91" t="str">
        <f>IFERROR(IF(VLOOKUP($A106,'Annex 2 EHV charges'!$D:$O,12,FALSE)=0,"",VLOOKUP($A106,'Annex 2 EHV charges'!$D:$O,12,FALSE)),"")</f>
        <v/>
      </c>
    </row>
    <row r="107" spans="1:8" x14ac:dyDescent="0.2">
      <c r="A107" s="88"/>
      <c r="B107" s="87"/>
      <c r="C107" s="88"/>
      <c r="D107" s="87"/>
      <c r="E107" s="89"/>
      <c r="F107" s="90"/>
      <c r="G107" s="91" t="str">
        <f>IFERROR(IF(VLOOKUP($A107,'Annex 2 EHV charges'!$D:$O,11,FALSE)=0,"",VLOOKUP($A107,'Annex 2 EHV charges'!$D:$O,11,FALSE)),"")</f>
        <v/>
      </c>
      <c r="H107" s="91" t="str">
        <f>IFERROR(IF(VLOOKUP($A107,'Annex 2 EHV charges'!$D:$O,12,FALSE)=0,"",VLOOKUP($A107,'Annex 2 EHV charges'!$D:$O,12,FALSE)),"")</f>
        <v/>
      </c>
    </row>
    <row r="108" spans="1:8" x14ac:dyDescent="0.2">
      <c r="A108" s="88"/>
      <c r="B108" s="87"/>
      <c r="C108" s="88"/>
      <c r="D108" s="87"/>
      <c r="E108" s="89"/>
      <c r="F108" s="90"/>
      <c r="G108" s="91" t="str">
        <f>IFERROR(IF(VLOOKUP($A108,'Annex 2 EHV charges'!$D:$O,11,FALSE)=0,"",VLOOKUP($A108,'Annex 2 EHV charges'!$D:$O,11,FALSE)),"")</f>
        <v/>
      </c>
      <c r="H108" s="91" t="str">
        <f>IFERROR(IF(VLOOKUP($A108,'Annex 2 EHV charges'!$D:$O,12,FALSE)=0,"",VLOOKUP($A108,'Annex 2 EHV charges'!$D:$O,12,FALSE)),"")</f>
        <v/>
      </c>
    </row>
    <row r="109" spans="1:8" x14ac:dyDescent="0.2">
      <c r="A109" s="88"/>
      <c r="B109" s="87"/>
      <c r="C109" s="88"/>
      <c r="D109" s="87"/>
      <c r="E109" s="89"/>
      <c r="F109" s="90"/>
      <c r="G109" s="91" t="str">
        <f>IFERROR(IF(VLOOKUP($A109,'Annex 2 EHV charges'!$D:$O,11,FALSE)=0,"",VLOOKUP($A109,'Annex 2 EHV charges'!$D:$O,11,FALSE)),"")</f>
        <v/>
      </c>
      <c r="H109" s="91" t="str">
        <f>IFERROR(IF(VLOOKUP($A109,'Annex 2 EHV charges'!$D:$O,12,FALSE)=0,"",VLOOKUP($A109,'Annex 2 EHV charges'!$D:$O,12,FALSE)),"")</f>
        <v/>
      </c>
    </row>
    <row r="110" spans="1:8" x14ac:dyDescent="0.2">
      <c r="A110" s="88"/>
      <c r="B110" s="87"/>
      <c r="C110" s="88"/>
      <c r="D110" s="87"/>
      <c r="E110" s="89"/>
      <c r="F110" s="90"/>
      <c r="G110" s="91" t="str">
        <f>IFERROR(IF(VLOOKUP($A110,'Annex 2 EHV charges'!$D:$O,11,FALSE)=0,"",VLOOKUP($A110,'Annex 2 EHV charges'!$D:$O,11,FALSE)),"")</f>
        <v/>
      </c>
      <c r="H110" s="91" t="str">
        <f>IFERROR(IF(VLOOKUP($A110,'Annex 2 EHV charges'!$D:$O,12,FALSE)=0,"",VLOOKUP($A110,'Annex 2 EHV charges'!$D:$O,12,FALSE)),"")</f>
        <v/>
      </c>
    </row>
    <row r="111" spans="1:8" x14ac:dyDescent="0.2">
      <c r="A111" s="88"/>
      <c r="B111" s="87"/>
      <c r="C111" s="88"/>
      <c r="D111" s="87"/>
      <c r="E111" s="89"/>
      <c r="F111" s="90"/>
      <c r="G111" s="91" t="str">
        <f>IFERROR(IF(VLOOKUP($A111,'Annex 2 EHV charges'!$D:$O,11,FALSE)=0,"",VLOOKUP($A111,'Annex 2 EHV charges'!$D:$O,11,FALSE)),"")</f>
        <v/>
      </c>
      <c r="H111" s="91" t="str">
        <f>IFERROR(IF(VLOOKUP($A111,'Annex 2 EHV charges'!$D:$O,12,FALSE)=0,"",VLOOKUP($A111,'Annex 2 EHV charges'!$D:$O,12,FALSE)),"")</f>
        <v/>
      </c>
    </row>
    <row r="112" spans="1:8" x14ac:dyDescent="0.2">
      <c r="A112" s="88"/>
      <c r="B112" s="87"/>
      <c r="C112" s="88"/>
      <c r="D112" s="87"/>
      <c r="E112" s="89"/>
      <c r="F112" s="90"/>
      <c r="G112" s="91" t="str">
        <f>IFERROR(IF(VLOOKUP($A112,'Annex 2 EHV charges'!$D:$O,11,FALSE)=0,"",VLOOKUP($A112,'Annex 2 EHV charges'!$D:$O,11,FALSE)),"")</f>
        <v/>
      </c>
      <c r="H112" s="91" t="str">
        <f>IFERROR(IF(VLOOKUP($A112,'Annex 2 EHV charges'!$D:$O,12,FALSE)=0,"",VLOOKUP($A112,'Annex 2 EHV charges'!$D:$O,12,FALSE)),"")</f>
        <v/>
      </c>
    </row>
    <row r="113" spans="1:8" x14ac:dyDescent="0.2">
      <c r="A113" s="88"/>
      <c r="B113" s="87"/>
      <c r="C113" s="88"/>
      <c r="D113" s="87"/>
      <c r="E113" s="89"/>
      <c r="F113" s="90"/>
      <c r="G113" s="91" t="str">
        <f>IFERROR(IF(VLOOKUP($A113,'Annex 2 EHV charges'!$D:$O,11,FALSE)=0,"",VLOOKUP($A113,'Annex 2 EHV charges'!$D:$O,11,FALSE)),"")</f>
        <v/>
      </c>
      <c r="H113" s="91" t="str">
        <f>IFERROR(IF(VLOOKUP($A113,'Annex 2 EHV charges'!$D:$O,12,FALSE)=0,"",VLOOKUP($A113,'Annex 2 EHV charges'!$D:$O,12,FALSE)),"")</f>
        <v/>
      </c>
    </row>
    <row r="114" spans="1:8" x14ac:dyDescent="0.2">
      <c r="A114" s="88"/>
      <c r="B114" s="87"/>
      <c r="C114" s="88"/>
      <c r="D114" s="87"/>
      <c r="E114" s="89"/>
      <c r="F114" s="90"/>
      <c r="G114" s="91" t="str">
        <f>IFERROR(IF(VLOOKUP($A114,'Annex 2 EHV charges'!$D:$O,11,FALSE)=0,"",VLOOKUP($A114,'Annex 2 EHV charges'!$D:$O,11,FALSE)),"")</f>
        <v/>
      </c>
      <c r="H114" s="91" t="str">
        <f>IFERROR(IF(VLOOKUP($A114,'Annex 2 EHV charges'!$D:$O,12,FALSE)=0,"",VLOOKUP($A114,'Annex 2 EHV charges'!$D:$O,12,FALSE)),"")</f>
        <v/>
      </c>
    </row>
    <row r="115" spans="1:8" x14ac:dyDescent="0.2">
      <c r="A115" s="88"/>
      <c r="B115" s="87"/>
      <c r="C115" s="88"/>
      <c r="D115" s="87"/>
      <c r="E115" s="89"/>
      <c r="F115" s="90"/>
      <c r="G115" s="91" t="str">
        <f>IFERROR(IF(VLOOKUP($A115,'Annex 2 EHV charges'!$D:$O,11,FALSE)=0,"",VLOOKUP($A115,'Annex 2 EHV charges'!$D:$O,11,FALSE)),"")</f>
        <v/>
      </c>
      <c r="H115" s="91" t="str">
        <f>IFERROR(IF(VLOOKUP($A115,'Annex 2 EHV charges'!$D:$O,12,FALSE)=0,"",VLOOKUP($A115,'Annex 2 EHV charges'!$D:$O,12,FALSE)),"")</f>
        <v/>
      </c>
    </row>
    <row r="116" spans="1:8" x14ac:dyDescent="0.2">
      <c r="A116" s="88"/>
      <c r="B116" s="87"/>
      <c r="C116" s="88"/>
      <c r="D116" s="87"/>
      <c r="E116" s="89"/>
      <c r="F116" s="90"/>
      <c r="G116" s="91" t="str">
        <f>IFERROR(IF(VLOOKUP($A116,'Annex 2 EHV charges'!$D:$O,11,FALSE)=0,"",VLOOKUP($A116,'Annex 2 EHV charges'!$D:$O,11,FALSE)),"")</f>
        <v/>
      </c>
      <c r="H116" s="91" t="str">
        <f>IFERROR(IF(VLOOKUP($A116,'Annex 2 EHV charges'!$D:$O,12,FALSE)=0,"",VLOOKUP($A116,'Annex 2 EHV charges'!$D:$O,12,FALSE)),"")</f>
        <v/>
      </c>
    </row>
    <row r="117" spans="1:8" x14ac:dyDescent="0.2">
      <c r="A117" s="88"/>
      <c r="B117" s="87"/>
      <c r="C117" s="88"/>
      <c r="D117" s="87"/>
      <c r="E117" s="89"/>
      <c r="F117" s="90"/>
      <c r="G117" s="91" t="str">
        <f>IFERROR(IF(VLOOKUP($A117,'Annex 2 EHV charges'!$D:$O,11,FALSE)=0,"",VLOOKUP($A117,'Annex 2 EHV charges'!$D:$O,11,FALSE)),"")</f>
        <v/>
      </c>
      <c r="H117" s="91" t="str">
        <f>IFERROR(IF(VLOOKUP($A117,'Annex 2 EHV charges'!$D:$O,12,FALSE)=0,"",VLOOKUP($A117,'Annex 2 EHV charges'!$D:$O,12,FALSE)),"")</f>
        <v/>
      </c>
    </row>
    <row r="118" spans="1:8" x14ac:dyDescent="0.2">
      <c r="A118" s="88"/>
      <c r="B118" s="87"/>
      <c r="C118" s="88"/>
      <c r="D118" s="87"/>
      <c r="E118" s="89"/>
      <c r="F118" s="90"/>
      <c r="G118" s="91" t="str">
        <f>IFERROR(IF(VLOOKUP($A118,'Annex 2 EHV charges'!$D:$O,11,FALSE)=0,"",VLOOKUP($A118,'Annex 2 EHV charges'!$D:$O,11,FALSE)),"")</f>
        <v/>
      </c>
      <c r="H118" s="91" t="str">
        <f>IFERROR(IF(VLOOKUP($A118,'Annex 2 EHV charges'!$D:$O,12,FALSE)=0,"",VLOOKUP($A118,'Annex 2 EHV charges'!$D:$O,12,FALSE)),"")</f>
        <v/>
      </c>
    </row>
    <row r="119" spans="1:8" x14ac:dyDescent="0.2">
      <c r="A119" s="88"/>
      <c r="B119" s="87"/>
      <c r="C119" s="88"/>
      <c r="D119" s="87"/>
      <c r="E119" s="89"/>
      <c r="F119" s="90"/>
      <c r="G119" s="91" t="str">
        <f>IFERROR(IF(VLOOKUP($A119,'Annex 2 EHV charges'!$D:$O,11,FALSE)=0,"",VLOOKUP($A119,'Annex 2 EHV charges'!$D:$O,11,FALSE)),"")</f>
        <v/>
      </c>
      <c r="H119" s="91" t="str">
        <f>IFERROR(IF(VLOOKUP($A119,'Annex 2 EHV charges'!$D:$O,12,FALSE)=0,"",VLOOKUP($A119,'Annex 2 EHV charges'!$D:$O,12,FALSE)),"")</f>
        <v/>
      </c>
    </row>
    <row r="120" spans="1:8" x14ac:dyDescent="0.2">
      <c r="A120" s="88"/>
      <c r="B120" s="87"/>
      <c r="C120" s="88"/>
      <c r="D120" s="87"/>
      <c r="E120" s="89"/>
      <c r="F120" s="90"/>
      <c r="G120" s="91" t="str">
        <f>IFERROR(IF(VLOOKUP($A120,'Annex 2 EHV charges'!$D:$O,11,FALSE)=0,"",VLOOKUP($A120,'Annex 2 EHV charges'!$D:$O,11,FALSE)),"")</f>
        <v/>
      </c>
      <c r="H120" s="91" t="str">
        <f>IFERROR(IF(VLOOKUP($A120,'Annex 2 EHV charges'!$D:$O,12,FALSE)=0,"",VLOOKUP($A120,'Annex 2 EHV charges'!$D:$O,12,FALSE)),"")</f>
        <v/>
      </c>
    </row>
    <row r="121" spans="1:8" x14ac:dyDescent="0.2">
      <c r="A121" s="88"/>
      <c r="B121" s="87"/>
      <c r="C121" s="88"/>
      <c r="D121" s="87"/>
      <c r="E121" s="89"/>
      <c r="F121" s="90"/>
      <c r="G121" s="91" t="str">
        <f>IFERROR(IF(VLOOKUP($A121,'Annex 2 EHV charges'!$D:$O,11,FALSE)=0,"",VLOOKUP($A121,'Annex 2 EHV charges'!$D:$O,11,FALSE)),"")</f>
        <v/>
      </c>
      <c r="H121" s="91" t="str">
        <f>IFERROR(IF(VLOOKUP($A121,'Annex 2 EHV charges'!$D:$O,12,FALSE)=0,"",VLOOKUP($A121,'Annex 2 EHV charges'!$D:$O,12,FALSE)),"")</f>
        <v/>
      </c>
    </row>
    <row r="122" spans="1:8" x14ac:dyDescent="0.2">
      <c r="A122" s="88"/>
      <c r="B122" s="87"/>
      <c r="C122" s="88"/>
      <c r="D122" s="87"/>
      <c r="E122" s="89"/>
      <c r="F122" s="90"/>
      <c r="G122" s="91" t="str">
        <f>IFERROR(IF(VLOOKUP($A122,'Annex 2 EHV charges'!$D:$O,11,FALSE)=0,"",VLOOKUP($A122,'Annex 2 EHV charges'!$D:$O,11,FALSE)),"")</f>
        <v/>
      </c>
      <c r="H122" s="91" t="str">
        <f>IFERROR(IF(VLOOKUP($A122,'Annex 2 EHV charges'!$D:$O,12,FALSE)=0,"",VLOOKUP($A122,'Annex 2 EHV charges'!$D:$O,12,FALSE)),"")</f>
        <v/>
      </c>
    </row>
    <row r="123" spans="1:8" x14ac:dyDescent="0.2">
      <c r="A123" s="88"/>
      <c r="B123" s="87"/>
      <c r="C123" s="88"/>
      <c r="D123" s="87"/>
      <c r="E123" s="89"/>
      <c r="F123" s="90"/>
      <c r="G123" s="91" t="str">
        <f>IFERROR(IF(VLOOKUP($A123,'Annex 2 EHV charges'!$D:$O,11,FALSE)=0,"",VLOOKUP($A123,'Annex 2 EHV charges'!$D:$O,11,FALSE)),"")</f>
        <v/>
      </c>
      <c r="H123" s="91" t="str">
        <f>IFERROR(IF(VLOOKUP($A123,'Annex 2 EHV charges'!$D:$O,12,FALSE)=0,"",VLOOKUP($A123,'Annex 2 EHV charges'!$D:$O,12,FALSE)),"")</f>
        <v/>
      </c>
    </row>
    <row r="124" spans="1:8" x14ac:dyDescent="0.2">
      <c r="A124" s="88"/>
      <c r="B124" s="87"/>
      <c r="C124" s="88"/>
      <c r="D124" s="87"/>
      <c r="E124" s="89"/>
      <c r="F124" s="90"/>
      <c r="G124" s="91" t="str">
        <f>IFERROR(IF(VLOOKUP($A124,'Annex 2 EHV charges'!$D:$O,11,FALSE)=0,"",VLOOKUP($A124,'Annex 2 EHV charges'!$D:$O,11,FALSE)),"")</f>
        <v/>
      </c>
      <c r="H124" s="91" t="str">
        <f>IFERROR(IF(VLOOKUP($A124,'Annex 2 EHV charges'!$D:$O,12,FALSE)=0,"",VLOOKUP($A124,'Annex 2 EHV charges'!$D:$O,12,FALSE)),"")</f>
        <v/>
      </c>
    </row>
    <row r="125" spans="1:8" x14ac:dyDescent="0.2">
      <c r="A125" s="88"/>
      <c r="B125" s="87"/>
      <c r="C125" s="88"/>
      <c r="D125" s="87"/>
      <c r="E125" s="89"/>
      <c r="F125" s="90"/>
      <c r="G125" s="91" t="str">
        <f>IFERROR(IF(VLOOKUP($A125,'Annex 2 EHV charges'!$D:$O,11,FALSE)=0,"",VLOOKUP($A125,'Annex 2 EHV charges'!$D:$O,11,FALSE)),"")</f>
        <v/>
      </c>
      <c r="H125" s="91" t="str">
        <f>IFERROR(IF(VLOOKUP($A125,'Annex 2 EHV charges'!$D:$O,12,FALSE)=0,"",VLOOKUP($A125,'Annex 2 EHV charges'!$D:$O,12,FALSE)),"")</f>
        <v/>
      </c>
    </row>
    <row r="126" spans="1:8" x14ac:dyDescent="0.2">
      <c r="A126" s="88"/>
      <c r="B126" s="87"/>
      <c r="C126" s="88"/>
      <c r="D126" s="87"/>
      <c r="E126" s="89"/>
      <c r="F126" s="90"/>
      <c r="G126" s="91" t="str">
        <f>IFERROR(IF(VLOOKUP($A126,'Annex 2 EHV charges'!$D:$O,11,FALSE)=0,"",VLOOKUP($A126,'Annex 2 EHV charges'!$D:$O,11,FALSE)),"")</f>
        <v/>
      </c>
      <c r="H126" s="91" t="str">
        <f>IFERROR(IF(VLOOKUP($A126,'Annex 2 EHV charges'!$D:$O,12,FALSE)=0,"",VLOOKUP($A126,'Annex 2 EHV charges'!$D:$O,12,FALSE)),"")</f>
        <v/>
      </c>
    </row>
    <row r="127" spans="1:8" x14ac:dyDescent="0.2">
      <c r="A127" s="88"/>
      <c r="B127" s="87"/>
      <c r="C127" s="88"/>
      <c r="D127" s="87"/>
      <c r="E127" s="89"/>
      <c r="F127" s="90"/>
      <c r="G127" s="91" t="str">
        <f>IFERROR(IF(VLOOKUP($A127,'Annex 2 EHV charges'!$D:$O,11,FALSE)=0,"",VLOOKUP($A127,'Annex 2 EHV charges'!$D:$O,11,FALSE)),"")</f>
        <v/>
      </c>
      <c r="H127" s="91" t="str">
        <f>IFERROR(IF(VLOOKUP($A127,'Annex 2 EHV charges'!$D:$O,12,FALSE)=0,"",VLOOKUP($A127,'Annex 2 EHV charges'!$D:$O,12,FALSE)),"")</f>
        <v/>
      </c>
    </row>
    <row r="128" spans="1:8" x14ac:dyDescent="0.2">
      <c r="A128" s="88"/>
      <c r="B128" s="87"/>
      <c r="C128" s="88"/>
      <c r="D128" s="87"/>
      <c r="E128" s="89"/>
      <c r="F128" s="90"/>
      <c r="G128" s="91" t="str">
        <f>IFERROR(IF(VLOOKUP($A128,'Annex 2 EHV charges'!$D:$O,11,FALSE)=0,"",VLOOKUP($A128,'Annex 2 EHV charges'!$D:$O,11,FALSE)),"")</f>
        <v/>
      </c>
      <c r="H128" s="91" t="str">
        <f>IFERROR(IF(VLOOKUP($A128,'Annex 2 EHV charges'!$D:$O,12,FALSE)=0,"",VLOOKUP($A128,'Annex 2 EHV charges'!$D:$O,12,FALSE)),"")</f>
        <v/>
      </c>
    </row>
    <row r="129" spans="1:8" x14ac:dyDescent="0.2">
      <c r="A129" s="88"/>
      <c r="B129" s="87"/>
      <c r="C129" s="88"/>
      <c r="D129" s="87"/>
      <c r="E129" s="89"/>
      <c r="F129" s="90"/>
      <c r="G129" s="91" t="str">
        <f>IFERROR(IF(VLOOKUP($A129,'Annex 2 EHV charges'!$D:$O,11,FALSE)=0,"",VLOOKUP($A129,'Annex 2 EHV charges'!$D:$O,11,FALSE)),"")</f>
        <v/>
      </c>
      <c r="H129" s="91" t="str">
        <f>IFERROR(IF(VLOOKUP($A129,'Annex 2 EHV charges'!$D:$O,12,FALSE)=0,"",VLOOKUP($A129,'Annex 2 EHV charges'!$D:$O,12,FALSE)),"")</f>
        <v/>
      </c>
    </row>
    <row r="130" spans="1:8" x14ac:dyDescent="0.2">
      <c r="A130" s="88"/>
      <c r="B130" s="87"/>
      <c r="C130" s="88"/>
      <c r="D130" s="87"/>
      <c r="E130" s="89"/>
      <c r="F130" s="90"/>
      <c r="G130" s="91" t="str">
        <f>IFERROR(IF(VLOOKUP($A130,'Annex 2 EHV charges'!$D:$O,11,FALSE)=0,"",VLOOKUP($A130,'Annex 2 EHV charges'!$D:$O,11,FALSE)),"")</f>
        <v/>
      </c>
      <c r="H130" s="91" t="str">
        <f>IFERROR(IF(VLOOKUP($A130,'Annex 2 EHV charges'!$D:$O,12,FALSE)=0,"",VLOOKUP($A130,'Annex 2 EHV charges'!$D:$O,12,FALSE)),"")</f>
        <v/>
      </c>
    </row>
    <row r="131" spans="1:8" x14ac:dyDescent="0.2">
      <c r="A131" s="88"/>
      <c r="B131" s="87"/>
      <c r="C131" s="88"/>
      <c r="D131" s="87"/>
      <c r="E131" s="89"/>
      <c r="F131" s="90"/>
      <c r="G131" s="91" t="str">
        <f>IFERROR(IF(VLOOKUP($A131,'Annex 2 EHV charges'!$D:$O,11,FALSE)=0,"",VLOOKUP($A131,'Annex 2 EHV charges'!$D:$O,11,FALSE)),"")</f>
        <v/>
      </c>
      <c r="H131" s="91" t="str">
        <f>IFERROR(IF(VLOOKUP($A131,'Annex 2 EHV charges'!$D:$O,12,FALSE)=0,"",VLOOKUP($A131,'Annex 2 EHV charges'!$D:$O,12,FALSE)),"")</f>
        <v/>
      </c>
    </row>
    <row r="132" spans="1:8" x14ac:dyDescent="0.2">
      <c r="A132" s="88"/>
      <c r="B132" s="87"/>
      <c r="C132" s="88"/>
      <c r="D132" s="87"/>
      <c r="E132" s="89"/>
      <c r="F132" s="90"/>
      <c r="G132" s="91" t="str">
        <f>IFERROR(IF(VLOOKUP($A132,'Annex 2 EHV charges'!$D:$O,11,FALSE)=0,"",VLOOKUP($A132,'Annex 2 EHV charges'!$D:$O,11,FALSE)),"")</f>
        <v/>
      </c>
      <c r="H132" s="91" t="str">
        <f>IFERROR(IF(VLOOKUP($A132,'Annex 2 EHV charges'!$D:$O,12,FALSE)=0,"",VLOOKUP($A132,'Annex 2 EHV charges'!$D:$O,12,FALSE)),"")</f>
        <v/>
      </c>
    </row>
    <row r="133" spans="1:8" x14ac:dyDescent="0.2">
      <c r="A133" s="88"/>
      <c r="B133" s="87"/>
      <c r="C133" s="88"/>
      <c r="D133" s="87"/>
      <c r="E133" s="89"/>
      <c r="F133" s="90"/>
      <c r="G133" s="91" t="str">
        <f>IFERROR(IF(VLOOKUP($A133,'Annex 2 EHV charges'!$D:$O,11,FALSE)=0,"",VLOOKUP($A133,'Annex 2 EHV charges'!$D:$O,11,FALSE)),"")</f>
        <v/>
      </c>
      <c r="H133" s="91" t="str">
        <f>IFERROR(IF(VLOOKUP($A133,'Annex 2 EHV charges'!$D:$O,12,FALSE)=0,"",VLOOKUP($A133,'Annex 2 EHV charges'!$D:$O,12,FALSE)),"")</f>
        <v/>
      </c>
    </row>
    <row r="134" spans="1:8" x14ac:dyDescent="0.2">
      <c r="A134" s="88"/>
      <c r="B134" s="87"/>
      <c r="C134" s="88"/>
      <c r="D134" s="87"/>
      <c r="E134" s="89"/>
      <c r="F134" s="90"/>
      <c r="G134" s="91" t="str">
        <f>IFERROR(IF(VLOOKUP($A134,'Annex 2 EHV charges'!$D:$O,11,FALSE)=0,"",VLOOKUP($A134,'Annex 2 EHV charges'!$D:$O,11,FALSE)),"")</f>
        <v/>
      </c>
      <c r="H134" s="91" t="str">
        <f>IFERROR(IF(VLOOKUP($A134,'Annex 2 EHV charges'!$D:$O,12,FALSE)=0,"",VLOOKUP($A134,'Annex 2 EHV charges'!$D:$O,12,FALSE)),"")</f>
        <v/>
      </c>
    </row>
    <row r="135" spans="1:8" x14ac:dyDescent="0.2">
      <c r="A135" s="88"/>
      <c r="B135" s="87"/>
      <c r="C135" s="88"/>
      <c r="D135" s="87"/>
      <c r="E135" s="89"/>
      <c r="F135" s="90"/>
      <c r="G135" s="91" t="str">
        <f>IFERROR(IF(VLOOKUP($A135,'Annex 2 EHV charges'!$D:$O,11,FALSE)=0,"",VLOOKUP($A135,'Annex 2 EHV charges'!$D:$O,11,FALSE)),"")</f>
        <v/>
      </c>
      <c r="H135" s="91" t="str">
        <f>IFERROR(IF(VLOOKUP($A135,'Annex 2 EHV charges'!$D:$O,12,FALSE)=0,"",VLOOKUP($A135,'Annex 2 EHV charges'!$D:$O,12,FALSE)),"")</f>
        <v/>
      </c>
    </row>
    <row r="136" spans="1:8" x14ac:dyDescent="0.2">
      <c r="A136" s="88"/>
      <c r="B136" s="87"/>
      <c r="C136" s="88"/>
      <c r="D136" s="87"/>
      <c r="E136" s="89"/>
      <c r="F136" s="90"/>
      <c r="G136" s="91" t="str">
        <f>IFERROR(IF(VLOOKUP($A136,'Annex 2 EHV charges'!$D:$O,11,FALSE)=0,"",VLOOKUP($A136,'Annex 2 EHV charges'!$D:$O,11,FALSE)),"")</f>
        <v/>
      </c>
      <c r="H136" s="91" t="str">
        <f>IFERROR(IF(VLOOKUP($A136,'Annex 2 EHV charges'!$D:$O,12,FALSE)=0,"",VLOOKUP($A136,'Annex 2 EHV charges'!$D:$O,12,FALSE)),"")</f>
        <v/>
      </c>
    </row>
    <row r="137" spans="1:8" x14ac:dyDescent="0.2">
      <c r="A137" s="88"/>
      <c r="B137" s="87"/>
      <c r="C137" s="88"/>
      <c r="D137" s="87"/>
      <c r="E137" s="89"/>
      <c r="F137" s="90"/>
      <c r="G137" s="91" t="str">
        <f>IFERROR(IF(VLOOKUP($A137,'Annex 2 EHV charges'!$D:$O,11,FALSE)=0,"",VLOOKUP($A137,'Annex 2 EHV charges'!$D:$O,11,FALSE)),"")</f>
        <v/>
      </c>
      <c r="H137" s="91" t="str">
        <f>IFERROR(IF(VLOOKUP($A137,'Annex 2 EHV charges'!$D:$O,12,FALSE)=0,"",VLOOKUP($A137,'Annex 2 EHV charges'!$D:$O,12,FALSE)),"")</f>
        <v/>
      </c>
    </row>
    <row r="138" spans="1:8" x14ac:dyDescent="0.2">
      <c r="A138" s="88"/>
      <c r="B138" s="87"/>
      <c r="C138" s="88"/>
      <c r="D138" s="87"/>
      <c r="E138" s="89"/>
      <c r="F138" s="90"/>
      <c r="G138" s="91" t="str">
        <f>IFERROR(IF(VLOOKUP($A138,'Annex 2 EHV charges'!$D:$O,11,FALSE)=0,"",VLOOKUP($A138,'Annex 2 EHV charges'!$D:$O,11,FALSE)),"")</f>
        <v/>
      </c>
      <c r="H138" s="91" t="str">
        <f>IFERROR(IF(VLOOKUP($A138,'Annex 2 EHV charges'!$D:$O,12,FALSE)=0,"",VLOOKUP($A138,'Annex 2 EHV charges'!$D:$O,12,FALSE)),"")</f>
        <v/>
      </c>
    </row>
    <row r="139" spans="1:8" x14ac:dyDescent="0.2">
      <c r="A139" s="88"/>
      <c r="B139" s="87"/>
      <c r="C139" s="88"/>
      <c r="D139" s="87"/>
      <c r="E139" s="89"/>
      <c r="F139" s="90"/>
      <c r="G139" s="91" t="str">
        <f>IFERROR(IF(VLOOKUP($A139,'Annex 2 EHV charges'!$D:$O,11,FALSE)=0,"",VLOOKUP($A139,'Annex 2 EHV charges'!$D:$O,11,FALSE)),"")</f>
        <v/>
      </c>
      <c r="H139" s="91" t="str">
        <f>IFERROR(IF(VLOOKUP($A139,'Annex 2 EHV charges'!$D:$O,12,FALSE)=0,"",VLOOKUP($A139,'Annex 2 EHV charges'!$D:$O,12,FALSE)),"")</f>
        <v/>
      </c>
    </row>
    <row r="140" spans="1:8" x14ac:dyDescent="0.2">
      <c r="A140" s="88"/>
      <c r="B140" s="87"/>
      <c r="C140" s="88"/>
      <c r="D140" s="87"/>
      <c r="E140" s="89"/>
      <c r="F140" s="90"/>
      <c r="G140" s="91" t="str">
        <f>IFERROR(IF(VLOOKUP($A140,'Annex 2 EHV charges'!$D:$O,11,FALSE)=0,"",VLOOKUP($A140,'Annex 2 EHV charges'!$D:$O,11,FALSE)),"")</f>
        <v/>
      </c>
      <c r="H140" s="91" t="str">
        <f>IFERROR(IF(VLOOKUP($A140,'Annex 2 EHV charges'!$D:$O,12,FALSE)=0,"",VLOOKUP($A140,'Annex 2 EHV charges'!$D:$O,12,FALSE)),"")</f>
        <v/>
      </c>
    </row>
    <row r="141" spans="1:8" x14ac:dyDescent="0.2">
      <c r="A141" s="88"/>
      <c r="B141" s="87"/>
      <c r="C141" s="88"/>
      <c r="D141" s="87"/>
      <c r="E141" s="89"/>
      <c r="F141" s="90"/>
      <c r="G141" s="91" t="str">
        <f>IFERROR(IF(VLOOKUP($A141,'Annex 2 EHV charges'!$D:$O,11,FALSE)=0,"",VLOOKUP($A141,'Annex 2 EHV charges'!$D:$O,11,FALSE)),"")</f>
        <v/>
      </c>
      <c r="H141" s="91" t="str">
        <f>IFERROR(IF(VLOOKUP($A141,'Annex 2 EHV charges'!$D:$O,12,FALSE)=0,"",VLOOKUP($A141,'Annex 2 EHV charges'!$D:$O,12,FALSE)),"")</f>
        <v/>
      </c>
    </row>
    <row r="142" spans="1:8" x14ac:dyDescent="0.2">
      <c r="A142" s="88"/>
      <c r="B142" s="87"/>
      <c r="C142" s="88"/>
      <c r="D142" s="87"/>
      <c r="E142" s="89"/>
      <c r="F142" s="90"/>
      <c r="G142" s="91" t="str">
        <f>IFERROR(IF(VLOOKUP($A142,'Annex 2 EHV charges'!$D:$O,11,FALSE)=0,"",VLOOKUP($A142,'Annex 2 EHV charges'!$D:$O,11,FALSE)),"")</f>
        <v/>
      </c>
      <c r="H142" s="91" t="str">
        <f>IFERROR(IF(VLOOKUP($A142,'Annex 2 EHV charges'!$D:$O,12,FALSE)=0,"",VLOOKUP($A142,'Annex 2 EHV charges'!$D:$O,12,FALSE)),"")</f>
        <v/>
      </c>
    </row>
    <row r="143" spans="1:8" x14ac:dyDescent="0.2">
      <c r="A143" s="88"/>
      <c r="B143" s="87"/>
      <c r="C143" s="88"/>
      <c r="D143" s="87"/>
      <c r="E143" s="89"/>
      <c r="F143" s="90"/>
      <c r="G143" s="91" t="str">
        <f>IFERROR(IF(VLOOKUP($A143,'Annex 2 EHV charges'!$D:$O,11,FALSE)=0,"",VLOOKUP($A143,'Annex 2 EHV charges'!$D:$O,11,FALSE)),"")</f>
        <v/>
      </c>
      <c r="H143" s="91" t="str">
        <f>IFERROR(IF(VLOOKUP($A143,'Annex 2 EHV charges'!$D:$O,12,FALSE)=0,"",VLOOKUP($A143,'Annex 2 EHV charges'!$D:$O,12,FALSE)),"")</f>
        <v/>
      </c>
    </row>
    <row r="144" spans="1:8" x14ac:dyDescent="0.2">
      <c r="A144" s="88"/>
      <c r="B144" s="87"/>
      <c r="C144" s="88"/>
      <c r="D144" s="87"/>
      <c r="E144" s="89"/>
      <c r="F144" s="90"/>
      <c r="G144" s="91" t="str">
        <f>IFERROR(IF(VLOOKUP($A144,'Annex 2 EHV charges'!$D:$O,11,FALSE)=0,"",VLOOKUP($A144,'Annex 2 EHV charges'!$D:$O,11,FALSE)),"")</f>
        <v/>
      </c>
      <c r="H144" s="91" t="str">
        <f>IFERROR(IF(VLOOKUP($A144,'Annex 2 EHV charges'!$D:$O,12,FALSE)=0,"",VLOOKUP($A144,'Annex 2 EHV charges'!$D:$O,12,FALSE)),"")</f>
        <v/>
      </c>
    </row>
    <row r="145" spans="1:8" x14ac:dyDescent="0.2">
      <c r="A145" s="88"/>
      <c r="B145" s="87"/>
      <c r="C145" s="88"/>
      <c r="D145" s="87"/>
      <c r="E145" s="89"/>
      <c r="F145" s="90"/>
      <c r="G145" s="91" t="str">
        <f>IFERROR(IF(VLOOKUP($A145,'Annex 2 EHV charges'!$D:$O,11,FALSE)=0,"",VLOOKUP($A145,'Annex 2 EHV charges'!$D:$O,11,FALSE)),"")</f>
        <v/>
      </c>
      <c r="H145" s="91" t="str">
        <f>IFERROR(IF(VLOOKUP($A145,'Annex 2 EHV charges'!$D:$O,12,FALSE)=0,"",VLOOKUP($A145,'Annex 2 EHV charges'!$D:$O,12,FALSE)),"")</f>
        <v/>
      </c>
    </row>
    <row r="146" spans="1:8" x14ac:dyDescent="0.2">
      <c r="A146" s="88"/>
      <c r="B146" s="87"/>
      <c r="C146" s="88"/>
      <c r="D146" s="87"/>
      <c r="E146" s="89"/>
      <c r="F146" s="90"/>
      <c r="G146" s="91" t="str">
        <f>IFERROR(IF(VLOOKUP($A146,'Annex 2 EHV charges'!$D:$O,11,FALSE)=0,"",VLOOKUP($A146,'Annex 2 EHV charges'!$D:$O,11,FALSE)),"")</f>
        <v/>
      </c>
      <c r="H146" s="91" t="str">
        <f>IFERROR(IF(VLOOKUP($A146,'Annex 2 EHV charges'!$D:$O,12,FALSE)=0,"",VLOOKUP($A146,'Annex 2 EHV charges'!$D:$O,12,FALSE)),"")</f>
        <v/>
      </c>
    </row>
    <row r="147" spans="1:8" x14ac:dyDescent="0.2">
      <c r="A147" s="88"/>
      <c r="B147" s="87"/>
      <c r="C147" s="88"/>
      <c r="D147" s="87"/>
      <c r="E147" s="89"/>
      <c r="F147" s="90"/>
      <c r="G147" s="91" t="str">
        <f>IFERROR(IF(VLOOKUP($A147,'Annex 2 EHV charges'!$D:$O,11,FALSE)=0,"",VLOOKUP($A147,'Annex 2 EHV charges'!$D:$O,11,FALSE)),"")</f>
        <v/>
      </c>
      <c r="H147" s="91" t="str">
        <f>IFERROR(IF(VLOOKUP($A147,'Annex 2 EHV charges'!$D:$O,12,FALSE)=0,"",VLOOKUP($A147,'Annex 2 EHV charges'!$D:$O,12,FALSE)),"")</f>
        <v/>
      </c>
    </row>
    <row r="148" spans="1:8" x14ac:dyDescent="0.2">
      <c r="A148" s="88"/>
      <c r="B148" s="87"/>
      <c r="C148" s="88"/>
      <c r="D148" s="87"/>
      <c r="E148" s="89"/>
      <c r="F148" s="90"/>
      <c r="G148" s="91" t="str">
        <f>IFERROR(IF(VLOOKUP($A148,'Annex 2 EHV charges'!$D:$O,11,FALSE)=0,"",VLOOKUP($A148,'Annex 2 EHV charges'!$D:$O,11,FALSE)),"")</f>
        <v/>
      </c>
      <c r="H148" s="91" t="str">
        <f>IFERROR(IF(VLOOKUP($A148,'Annex 2 EHV charges'!$D:$O,12,FALSE)=0,"",VLOOKUP($A148,'Annex 2 EHV charges'!$D:$O,12,FALSE)),"")</f>
        <v/>
      </c>
    </row>
    <row r="149" spans="1:8" x14ac:dyDescent="0.2">
      <c r="A149" s="88"/>
      <c r="B149" s="87"/>
      <c r="C149" s="88"/>
      <c r="D149" s="87"/>
      <c r="E149" s="89"/>
      <c r="F149" s="90"/>
      <c r="G149" s="91" t="str">
        <f>IFERROR(IF(VLOOKUP($A149,'Annex 2 EHV charges'!$D:$O,11,FALSE)=0,"",VLOOKUP($A149,'Annex 2 EHV charges'!$D:$O,11,FALSE)),"")</f>
        <v/>
      </c>
      <c r="H149" s="91" t="str">
        <f>IFERROR(IF(VLOOKUP($A149,'Annex 2 EHV charges'!$D:$O,12,FALSE)=0,"",VLOOKUP($A149,'Annex 2 EHV charges'!$D:$O,12,FALSE)),"")</f>
        <v/>
      </c>
    </row>
    <row r="150" spans="1:8" x14ac:dyDescent="0.2">
      <c r="A150" s="88"/>
      <c r="B150" s="87"/>
      <c r="C150" s="88"/>
      <c r="D150" s="87"/>
      <c r="E150" s="89"/>
      <c r="F150" s="90"/>
      <c r="G150" s="91" t="str">
        <f>IFERROR(IF(VLOOKUP($A150,'Annex 2 EHV charges'!$D:$O,11,FALSE)=0,"",VLOOKUP($A150,'Annex 2 EHV charges'!$D:$O,11,FALSE)),"")</f>
        <v/>
      </c>
      <c r="H150" s="91" t="str">
        <f>IFERROR(IF(VLOOKUP($A150,'Annex 2 EHV charges'!$D:$O,12,FALSE)=0,"",VLOOKUP($A150,'Annex 2 EHV charges'!$D:$O,12,FALSE)),"")</f>
        <v/>
      </c>
    </row>
    <row r="151" spans="1:8" x14ac:dyDescent="0.2">
      <c r="A151" s="88"/>
      <c r="B151" s="87"/>
      <c r="C151" s="88"/>
      <c r="D151" s="87"/>
      <c r="E151" s="89"/>
      <c r="F151" s="90"/>
      <c r="G151" s="91" t="str">
        <f>IFERROR(IF(VLOOKUP($A151,'Annex 2 EHV charges'!$D:$O,11,FALSE)=0,"",VLOOKUP($A151,'Annex 2 EHV charges'!$D:$O,11,FALSE)),"")</f>
        <v/>
      </c>
      <c r="H151" s="91" t="str">
        <f>IFERROR(IF(VLOOKUP($A151,'Annex 2 EHV charges'!$D:$O,12,FALSE)=0,"",VLOOKUP($A151,'Annex 2 EHV charges'!$D:$O,12,FALSE)),"")</f>
        <v/>
      </c>
    </row>
    <row r="152" spans="1:8" x14ac:dyDescent="0.2">
      <c r="A152" s="88"/>
      <c r="B152" s="87"/>
      <c r="C152" s="88"/>
      <c r="D152" s="87"/>
      <c r="E152" s="89"/>
      <c r="F152" s="90"/>
      <c r="G152" s="91" t="str">
        <f>IFERROR(IF(VLOOKUP($A152,'Annex 2 EHV charges'!$D:$O,11,FALSE)=0,"",VLOOKUP($A152,'Annex 2 EHV charges'!$D:$O,11,FALSE)),"")</f>
        <v/>
      </c>
      <c r="H152" s="91" t="str">
        <f>IFERROR(IF(VLOOKUP($A152,'Annex 2 EHV charges'!$D:$O,12,FALSE)=0,"",VLOOKUP($A152,'Annex 2 EHV charges'!$D:$O,12,FALSE)),"")</f>
        <v/>
      </c>
    </row>
    <row r="153" spans="1:8" x14ac:dyDescent="0.2">
      <c r="A153" s="88"/>
      <c r="B153" s="87"/>
      <c r="C153" s="88"/>
      <c r="D153" s="87"/>
      <c r="E153" s="89"/>
      <c r="F153" s="90"/>
      <c r="G153" s="91" t="str">
        <f>IFERROR(IF(VLOOKUP($A153,'Annex 2 EHV charges'!$D:$O,11,FALSE)=0,"",VLOOKUP($A153,'Annex 2 EHV charges'!$D:$O,11,FALSE)),"")</f>
        <v/>
      </c>
      <c r="H153" s="91" t="str">
        <f>IFERROR(IF(VLOOKUP($A153,'Annex 2 EHV charges'!$D:$O,12,FALSE)=0,"",VLOOKUP($A153,'Annex 2 EHV charges'!$D:$O,12,FALSE)),"")</f>
        <v/>
      </c>
    </row>
    <row r="154" spans="1:8" x14ac:dyDescent="0.2">
      <c r="A154" s="88"/>
      <c r="B154" s="87"/>
      <c r="C154" s="88"/>
      <c r="D154" s="87"/>
      <c r="E154" s="89"/>
      <c r="F154" s="90"/>
      <c r="G154" s="91" t="str">
        <f>IFERROR(IF(VLOOKUP($A154,'Annex 2 EHV charges'!$D:$O,11,FALSE)=0,"",VLOOKUP($A154,'Annex 2 EHV charges'!$D:$O,11,FALSE)),"")</f>
        <v/>
      </c>
      <c r="H154" s="91" t="str">
        <f>IFERROR(IF(VLOOKUP($A154,'Annex 2 EHV charges'!$D:$O,12,FALSE)=0,"",VLOOKUP($A154,'Annex 2 EHV charges'!$D:$O,12,FALSE)),"")</f>
        <v/>
      </c>
    </row>
    <row r="155" spans="1:8" x14ac:dyDescent="0.2">
      <c r="A155" s="88"/>
      <c r="B155" s="87"/>
      <c r="C155" s="88"/>
      <c r="D155" s="87"/>
      <c r="E155" s="89"/>
      <c r="F155" s="90"/>
      <c r="G155" s="91" t="str">
        <f>IFERROR(IF(VLOOKUP($A155,'Annex 2 EHV charges'!$D:$O,11,FALSE)=0,"",VLOOKUP($A155,'Annex 2 EHV charges'!$D:$O,11,FALSE)),"")</f>
        <v/>
      </c>
      <c r="H155" s="91" t="str">
        <f>IFERROR(IF(VLOOKUP($A155,'Annex 2 EHV charges'!$D:$O,12,FALSE)=0,"",VLOOKUP($A155,'Annex 2 EHV charges'!$D:$O,12,FALSE)),"")</f>
        <v/>
      </c>
    </row>
    <row r="156" spans="1:8" x14ac:dyDescent="0.2">
      <c r="A156" s="88"/>
      <c r="B156" s="87"/>
      <c r="C156" s="88"/>
      <c r="D156" s="87"/>
      <c r="E156" s="89"/>
      <c r="F156" s="90"/>
      <c r="G156" s="91" t="str">
        <f>IFERROR(IF(VLOOKUP($A156,'Annex 2 EHV charges'!$D:$O,11,FALSE)=0,"",VLOOKUP($A156,'Annex 2 EHV charges'!$D:$O,11,FALSE)),"")</f>
        <v/>
      </c>
      <c r="H156" s="91" t="str">
        <f>IFERROR(IF(VLOOKUP($A156,'Annex 2 EHV charges'!$D:$O,12,FALSE)=0,"",VLOOKUP($A156,'Annex 2 EHV charges'!$D:$O,12,FALSE)),"")</f>
        <v/>
      </c>
    </row>
    <row r="157" spans="1:8" x14ac:dyDescent="0.2">
      <c r="A157" s="88"/>
      <c r="B157" s="87"/>
      <c r="C157" s="88"/>
      <c r="D157" s="87"/>
      <c r="E157" s="89"/>
      <c r="F157" s="90"/>
      <c r="G157" s="91" t="str">
        <f>IFERROR(IF(VLOOKUP($A157,'Annex 2 EHV charges'!$D:$O,11,FALSE)=0,"",VLOOKUP($A157,'Annex 2 EHV charges'!$D:$O,11,FALSE)),"")</f>
        <v/>
      </c>
      <c r="H157" s="91" t="str">
        <f>IFERROR(IF(VLOOKUP($A157,'Annex 2 EHV charges'!$D:$O,12,FALSE)=0,"",VLOOKUP($A157,'Annex 2 EHV charges'!$D:$O,12,FALSE)),"")</f>
        <v/>
      </c>
    </row>
    <row r="158" spans="1:8" x14ac:dyDescent="0.2">
      <c r="A158" s="88"/>
      <c r="B158" s="87"/>
      <c r="C158" s="88"/>
      <c r="D158" s="87"/>
      <c r="E158" s="89"/>
      <c r="F158" s="90"/>
      <c r="G158" s="91" t="str">
        <f>IFERROR(IF(VLOOKUP($A158,'Annex 2 EHV charges'!$D:$O,11,FALSE)=0,"",VLOOKUP($A158,'Annex 2 EHV charges'!$D:$O,11,FALSE)),"")</f>
        <v/>
      </c>
      <c r="H158" s="91" t="str">
        <f>IFERROR(IF(VLOOKUP($A158,'Annex 2 EHV charges'!$D:$O,12,FALSE)=0,"",VLOOKUP($A158,'Annex 2 EHV charges'!$D:$O,12,FALSE)),"")</f>
        <v/>
      </c>
    </row>
    <row r="159" spans="1:8" x14ac:dyDescent="0.2">
      <c r="A159" s="88"/>
      <c r="B159" s="87"/>
      <c r="C159" s="88"/>
      <c r="D159" s="87"/>
      <c r="E159" s="89"/>
      <c r="F159" s="90"/>
      <c r="G159" s="91" t="str">
        <f>IFERROR(IF(VLOOKUP($A159,'Annex 2 EHV charges'!$D:$O,11,FALSE)=0,"",VLOOKUP($A159,'Annex 2 EHV charges'!$D:$O,11,FALSE)),"")</f>
        <v/>
      </c>
      <c r="H159" s="91" t="str">
        <f>IFERROR(IF(VLOOKUP($A159,'Annex 2 EHV charges'!$D:$O,12,FALSE)=0,"",VLOOKUP($A159,'Annex 2 EHV charges'!$D:$O,12,FALSE)),"")</f>
        <v/>
      </c>
    </row>
    <row r="160" spans="1:8" x14ac:dyDescent="0.2">
      <c r="A160" s="88"/>
      <c r="B160" s="87"/>
      <c r="C160" s="88"/>
      <c r="D160" s="87"/>
      <c r="E160" s="89"/>
      <c r="F160" s="90"/>
      <c r="G160" s="91" t="str">
        <f>IFERROR(IF(VLOOKUP($A160,'Annex 2 EHV charges'!$D:$O,11,FALSE)=0,"",VLOOKUP($A160,'Annex 2 EHV charges'!$D:$O,11,FALSE)),"")</f>
        <v/>
      </c>
      <c r="H160" s="91" t="str">
        <f>IFERROR(IF(VLOOKUP($A160,'Annex 2 EHV charges'!$D:$O,12,FALSE)=0,"",VLOOKUP($A160,'Annex 2 EHV charges'!$D:$O,12,FALSE)),"")</f>
        <v/>
      </c>
    </row>
    <row r="161" spans="1:8" x14ac:dyDescent="0.2">
      <c r="A161" s="88"/>
      <c r="B161" s="87"/>
      <c r="C161" s="88"/>
      <c r="D161" s="87"/>
      <c r="E161" s="89"/>
      <c r="F161" s="90"/>
      <c r="G161" s="91" t="str">
        <f>IFERROR(IF(VLOOKUP($A161,'Annex 2 EHV charges'!$D:$O,11,FALSE)=0,"",VLOOKUP($A161,'Annex 2 EHV charges'!$D:$O,11,FALSE)),"")</f>
        <v/>
      </c>
      <c r="H161" s="91" t="str">
        <f>IFERROR(IF(VLOOKUP($A161,'Annex 2 EHV charges'!$D:$O,12,FALSE)=0,"",VLOOKUP($A161,'Annex 2 EHV charges'!$D:$O,12,FALSE)),"")</f>
        <v/>
      </c>
    </row>
    <row r="162" spans="1:8" x14ac:dyDescent="0.2">
      <c r="A162" s="88"/>
      <c r="B162" s="87"/>
      <c r="C162" s="88"/>
      <c r="D162" s="87"/>
      <c r="E162" s="89"/>
      <c r="F162" s="90"/>
      <c r="G162" s="91" t="str">
        <f>IFERROR(IF(VLOOKUP($A162,'Annex 2 EHV charges'!$D:$O,11,FALSE)=0,"",VLOOKUP($A162,'Annex 2 EHV charges'!$D:$O,11,FALSE)),"")</f>
        <v/>
      </c>
      <c r="H162" s="91" t="str">
        <f>IFERROR(IF(VLOOKUP($A162,'Annex 2 EHV charges'!$D:$O,12,FALSE)=0,"",VLOOKUP($A162,'Annex 2 EHV charges'!$D:$O,12,FALSE)),"")</f>
        <v/>
      </c>
    </row>
    <row r="163" spans="1:8" x14ac:dyDescent="0.2">
      <c r="A163" s="88"/>
      <c r="B163" s="87"/>
      <c r="C163" s="88"/>
      <c r="D163" s="87"/>
      <c r="E163" s="89"/>
      <c r="F163" s="90"/>
      <c r="G163" s="91" t="str">
        <f>IFERROR(IF(VLOOKUP($A163,'Annex 2 EHV charges'!$D:$O,11,FALSE)=0,"",VLOOKUP($A163,'Annex 2 EHV charges'!$D:$O,11,FALSE)),"")</f>
        <v/>
      </c>
      <c r="H163" s="91" t="str">
        <f>IFERROR(IF(VLOOKUP($A163,'Annex 2 EHV charges'!$D:$O,12,FALSE)=0,"",VLOOKUP($A163,'Annex 2 EHV charges'!$D:$O,12,FALSE)),"")</f>
        <v/>
      </c>
    </row>
    <row r="164" spans="1:8" x14ac:dyDescent="0.2">
      <c r="A164" s="88"/>
      <c r="B164" s="87"/>
      <c r="C164" s="88"/>
      <c r="D164" s="87"/>
      <c r="E164" s="89"/>
      <c r="F164" s="90"/>
      <c r="G164" s="91" t="str">
        <f>IFERROR(IF(VLOOKUP($A164,'Annex 2 EHV charges'!$D:$O,11,FALSE)=0,"",VLOOKUP($A164,'Annex 2 EHV charges'!$D:$O,11,FALSE)),"")</f>
        <v/>
      </c>
      <c r="H164" s="91" t="str">
        <f>IFERROR(IF(VLOOKUP($A164,'Annex 2 EHV charges'!$D:$O,12,FALSE)=0,"",VLOOKUP($A164,'Annex 2 EHV charges'!$D:$O,12,FALSE)),"")</f>
        <v/>
      </c>
    </row>
    <row r="165" spans="1:8" x14ac:dyDescent="0.2">
      <c r="A165" s="88"/>
      <c r="B165" s="87"/>
      <c r="C165" s="88"/>
      <c r="D165" s="87"/>
      <c r="E165" s="89"/>
      <c r="F165" s="90"/>
      <c r="G165" s="91" t="str">
        <f>IFERROR(IF(VLOOKUP($A165,'Annex 2 EHV charges'!$D:$O,11,FALSE)=0,"",VLOOKUP($A165,'Annex 2 EHV charges'!$D:$O,11,FALSE)),"")</f>
        <v/>
      </c>
      <c r="H165" s="91" t="str">
        <f>IFERROR(IF(VLOOKUP($A165,'Annex 2 EHV charges'!$D:$O,12,FALSE)=0,"",VLOOKUP($A165,'Annex 2 EHV charges'!$D:$O,12,FALSE)),"")</f>
        <v/>
      </c>
    </row>
    <row r="166" spans="1:8" x14ac:dyDescent="0.2">
      <c r="A166" s="88"/>
      <c r="B166" s="87"/>
      <c r="C166" s="88"/>
      <c r="D166" s="87"/>
      <c r="E166" s="89"/>
      <c r="F166" s="90"/>
      <c r="G166" s="91" t="str">
        <f>IFERROR(IF(VLOOKUP($A166,'Annex 2 EHV charges'!$D:$O,11,FALSE)=0,"",VLOOKUP($A166,'Annex 2 EHV charges'!$D:$O,11,FALSE)),"")</f>
        <v/>
      </c>
      <c r="H166" s="91" t="str">
        <f>IFERROR(IF(VLOOKUP($A166,'Annex 2 EHV charges'!$D:$O,12,FALSE)=0,"",VLOOKUP($A166,'Annex 2 EHV charges'!$D:$O,12,FALSE)),"")</f>
        <v/>
      </c>
    </row>
    <row r="167" spans="1:8" x14ac:dyDescent="0.2">
      <c r="A167" s="88"/>
      <c r="B167" s="87"/>
      <c r="C167" s="88"/>
      <c r="D167" s="87"/>
      <c r="E167" s="89"/>
      <c r="F167" s="90"/>
      <c r="G167" s="91" t="str">
        <f>IFERROR(IF(VLOOKUP($A167,'Annex 2 EHV charges'!$D:$O,11,FALSE)=0,"",VLOOKUP($A167,'Annex 2 EHV charges'!$D:$O,11,FALSE)),"")</f>
        <v/>
      </c>
      <c r="H167" s="91" t="str">
        <f>IFERROR(IF(VLOOKUP($A167,'Annex 2 EHV charges'!$D:$O,12,FALSE)=0,"",VLOOKUP($A167,'Annex 2 EHV charges'!$D:$O,12,FALSE)),"")</f>
        <v/>
      </c>
    </row>
    <row r="168" spans="1:8" x14ac:dyDescent="0.2">
      <c r="A168" s="88"/>
      <c r="B168" s="87"/>
      <c r="C168" s="88"/>
      <c r="D168" s="87"/>
      <c r="E168" s="89"/>
      <c r="F168" s="90"/>
      <c r="G168" s="91" t="str">
        <f>IFERROR(IF(VLOOKUP($A168,'Annex 2 EHV charges'!$D:$O,11,FALSE)=0,"",VLOOKUP($A168,'Annex 2 EHV charges'!$D:$O,11,FALSE)),"")</f>
        <v/>
      </c>
      <c r="H168" s="91" t="str">
        <f>IFERROR(IF(VLOOKUP($A168,'Annex 2 EHV charges'!$D:$O,12,FALSE)=0,"",VLOOKUP($A168,'Annex 2 EHV charges'!$D:$O,12,FALSE)),"")</f>
        <v/>
      </c>
    </row>
    <row r="169" spans="1:8" x14ac:dyDescent="0.2">
      <c r="A169" s="88"/>
      <c r="B169" s="87"/>
      <c r="C169" s="88"/>
      <c r="D169" s="87"/>
      <c r="E169" s="89"/>
      <c r="F169" s="90"/>
      <c r="G169" s="91" t="str">
        <f>IFERROR(IF(VLOOKUP($A169,'Annex 2 EHV charges'!$D:$O,11,FALSE)=0,"",VLOOKUP($A169,'Annex 2 EHV charges'!$D:$O,11,FALSE)),"")</f>
        <v/>
      </c>
      <c r="H169" s="91" t="str">
        <f>IFERROR(IF(VLOOKUP($A169,'Annex 2 EHV charges'!$D:$O,12,FALSE)=0,"",VLOOKUP($A169,'Annex 2 EHV charges'!$D:$O,12,FALSE)),"")</f>
        <v/>
      </c>
    </row>
    <row r="170" spans="1:8" x14ac:dyDescent="0.2">
      <c r="A170" s="88"/>
      <c r="B170" s="87"/>
      <c r="C170" s="88"/>
      <c r="D170" s="87"/>
      <c r="E170" s="89"/>
      <c r="F170" s="90"/>
      <c r="G170" s="91" t="str">
        <f>IFERROR(IF(VLOOKUP($A170,'Annex 2 EHV charges'!$D:$O,11,FALSE)=0,"",VLOOKUP($A170,'Annex 2 EHV charges'!$D:$O,11,FALSE)),"")</f>
        <v/>
      </c>
      <c r="H170" s="91" t="str">
        <f>IFERROR(IF(VLOOKUP($A170,'Annex 2 EHV charges'!$D:$O,12,FALSE)=0,"",VLOOKUP($A170,'Annex 2 EHV charges'!$D:$O,12,FALSE)),"")</f>
        <v/>
      </c>
    </row>
    <row r="171" spans="1:8" x14ac:dyDescent="0.2">
      <c r="A171" s="88"/>
      <c r="B171" s="87"/>
      <c r="C171" s="88"/>
      <c r="D171" s="87"/>
      <c r="E171" s="89"/>
      <c r="F171" s="90"/>
      <c r="G171" s="91" t="str">
        <f>IFERROR(IF(VLOOKUP($A171,'Annex 2 EHV charges'!$D:$O,11,FALSE)=0,"",VLOOKUP($A171,'Annex 2 EHV charges'!$D:$O,11,FALSE)),"")</f>
        <v/>
      </c>
      <c r="H171" s="91" t="str">
        <f>IFERROR(IF(VLOOKUP($A171,'Annex 2 EHV charges'!$D:$O,12,FALSE)=0,"",VLOOKUP($A171,'Annex 2 EHV charges'!$D:$O,12,FALSE)),"")</f>
        <v/>
      </c>
    </row>
    <row r="172" spans="1:8" x14ac:dyDescent="0.2">
      <c r="A172" s="88"/>
      <c r="B172" s="87"/>
      <c r="C172" s="88"/>
      <c r="D172" s="87"/>
      <c r="E172" s="89"/>
      <c r="F172" s="90"/>
      <c r="G172" s="91" t="str">
        <f>IFERROR(IF(VLOOKUP($A172,'Annex 2 EHV charges'!$D:$O,11,FALSE)=0,"",VLOOKUP($A172,'Annex 2 EHV charges'!$D:$O,11,FALSE)),"")</f>
        <v/>
      </c>
      <c r="H172" s="91" t="str">
        <f>IFERROR(IF(VLOOKUP($A172,'Annex 2 EHV charges'!$D:$O,12,FALSE)=0,"",VLOOKUP($A172,'Annex 2 EHV charges'!$D:$O,12,FALSE)),"")</f>
        <v/>
      </c>
    </row>
    <row r="173" spans="1:8" x14ac:dyDescent="0.2">
      <c r="A173" s="88"/>
      <c r="B173" s="87"/>
      <c r="C173" s="88"/>
      <c r="D173" s="87"/>
      <c r="E173" s="89"/>
      <c r="F173" s="90"/>
      <c r="G173" s="91" t="str">
        <f>IFERROR(IF(VLOOKUP($A173,'Annex 2 EHV charges'!$D:$O,11,FALSE)=0,"",VLOOKUP($A173,'Annex 2 EHV charges'!$D:$O,11,FALSE)),"")</f>
        <v/>
      </c>
      <c r="H173" s="91" t="str">
        <f>IFERROR(IF(VLOOKUP($A173,'Annex 2 EHV charges'!$D:$O,12,FALSE)=0,"",VLOOKUP($A173,'Annex 2 EHV charges'!$D:$O,12,FALSE)),"")</f>
        <v/>
      </c>
    </row>
    <row r="174" spans="1:8" x14ac:dyDescent="0.2">
      <c r="A174" s="88"/>
      <c r="B174" s="87"/>
      <c r="C174" s="88"/>
      <c r="D174" s="87"/>
      <c r="E174" s="89"/>
      <c r="F174" s="90"/>
      <c r="G174" s="91" t="str">
        <f>IFERROR(IF(VLOOKUP($A174,'Annex 2 EHV charges'!$D:$O,11,FALSE)=0,"",VLOOKUP($A174,'Annex 2 EHV charges'!$D:$O,11,FALSE)),"")</f>
        <v/>
      </c>
      <c r="H174" s="91" t="str">
        <f>IFERROR(IF(VLOOKUP($A174,'Annex 2 EHV charges'!$D:$O,12,FALSE)=0,"",VLOOKUP($A174,'Annex 2 EHV charges'!$D:$O,12,FALSE)),"")</f>
        <v/>
      </c>
    </row>
    <row r="175" spans="1:8" x14ac:dyDescent="0.2">
      <c r="A175" s="88"/>
      <c r="B175" s="87"/>
      <c r="C175" s="88"/>
      <c r="D175" s="87"/>
      <c r="E175" s="89"/>
      <c r="F175" s="90"/>
      <c r="G175" s="91" t="str">
        <f>IFERROR(IF(VLOOKUP($A175,'Annex 2 EHV charges'!$D:$O,11,FALSE)=0,"",VLOOKUP($A175,'Annex 2 EHV charges'!$D:$O,11,FALSE)),"")</f>
        <v/>
      </c>
      <c r="H175" s="91" t="str">
        <f>IFERROR(IF(VLOOKUP($A175,'Annex 2 EHV charges'!$D:$O,12,FALSE)=0,"",VLOOKUP($A175,'Annex 2 EHV charges'!$D:$O,12,FALSE)),"")</f>
        <v/>
      </c>
    </row>
    <row r="176" spans="1:8" x14ac:dyDescent="0.2">
      <c r="A176" s="88"/>
      <c r="B176" s="87"/>
      <c r="C176" s="88"/>
      <c r="D176" s="87"/>
      <c r="E176" s="89"/>
      <c r="F176" s="90"/>
      <c r="G176" s="91" t="str">
        <f>IFERROR(IF(VLOOKUP($A176,'Annex 2 EHV charges'!$D:$O,11,FALSE)=0,"",VLOOKUP($A176,'Annex 2 EHV charges'!$D:$O,11,FALSE)),"")</f>
        <v/>
      </c>
      <c r="H176" s="91" t="str">
        <f>IFERROR(IF(VLOOKUP($A176,'Annex 2 EHV charges'!$D:$O,12,FALSE)=0,"",VLOOKUP($A176,'Annex 2 EHV charges'!$D:$O,12,FALSE)),"")</f>
        <v/>
      </c>
    </row>
    <row r="177" spans="1:8" x14ac:dyDescent="0.2">
      <c r="A177" s="88"/>
      <c r="B177" s="87"/>
      <c r="C177" s="88"/>
      <c r="D177" s="87"/>
      <c r="E177" s="89"/>
      <c r="F177" s="90"/>
      <c r="G177" s="91" t="str">
        <f>IFERROR(IF(VLOOKUP($A177,'Annex 2 EHV charges'!$D:$O,11,FALSE)=0,"",VLOOKUP($A177,'Annex 2 EHV charges'!$D:$O,11,FALSE)),"")</f>
        <v/>
      </c>
      <c r="H177" s="91" t="str">
        <f>IFERROR(IF(VLOOKUP($A177,'Annex 2 EHV charges'!$D:$O,12,FALSE)=0,"",VLOOKUP($A177,'Annex 2 EHV charges'!$D:$O,12,FALSE)),"")</f>
        <v/>
      </c>
    </row>
    <row r="178" spans="1:8" x14ac:dyDescent="0.2">
      <c r="A178" s="88"/>
      <c r="B178" s="87"/>
      <c r="C178" s="88"/>
      <c r="D178" s="87"/>
      <c r="E178" s="89"/>
      <c r="F178" s="90"/>
      <c r="G178" s="91" t="str">
        <f>IFERROR(IF(VLOOKUP($A178,'Annex 2 EHV charges'!$D:$O,11,FALSE)=0,"",VLOOKUP($A178,'Annex 2 EHV charges'!$D:$O,11,FALSE)),"")</f>
        <v/>
      </c>
      <c r="H178" s="91" t="str">
        <f>IFERROR(IF(VLOOKUP($A178,'Annex 2 EHV charges'!$D:$O,12,FALSE)=0,"",VLOOKUP($A178,'Annex 2 EHV charges'!$D:$O,12,FALSE)),"")</f>
        <v/>
      </c>
    </row>
    <row r="179" spans="1:8" x14ac:dyDescent="0.2">
      <c r="A179" s="88"/>
      <c r="B179" s="87"/>
      <c r="C179" s="88"/>
      <c r="D179" s="87"/>
      <c r="E179" s="89"/>
      <c r="F179" s="90"/>
      <c r="G179" s="91" t="str">
        <f>IFERROR(IF(VLOOKUP($A179,'Annex 2 EHV charges'!$D:$O,11,FALSE)=0,"",VLOOKUP($A179,'Annex 2 EHV charges'!$D:$O,11,FALSE)),"")</f>
        <v/>
      </c>
      <c r="H179" s="91" t="str">
        <f>IFERROR(IF(VLOOKUP($A179,'Annex 2 EHV charges'!$D:$O,12,FALSE)=0,"",VLOOKUP($A179,'Annex 2 EHV charges'!$D:$O,12,FALSE)),"")</f>
        <v/>
      </c>
    </row>
    <row r="180" spans="1:8" x14ac:dyDescent="0.2">
      <c r="A180" s="88"/>
      <c r="B180" s="87"/>
      <c r="C180" s="88"/>
      <c r="D180" s="87"/>
      <c r="E180" s="89"/>
      <c r="F180" s="90"/>
      <c r="G180" s="91" t="str">
        <f>IFERROR(IF(VLOOKUP($A180,'Annex 2 EHV charges'!$D:$O,11,FALSE)=0,"",VLOOKUP($A180,'Annex 2 EHV charges'!$D:$O,11,FALSE)),"")</f>
        <v/>
      </c>
      <c r="H180" s="91" t="str">
        <f>IFERROR(IF(VLOOKUP($A180,'Annex 2 EHV charges'!$D:$O,12,FALSE)=0,"",VLOOKUP($A180,'Annex 2 EHV charges'!$D:$O,12,FALSE)),"")</f>
        <v/>
      </c>
    </row>
    <row r="181" spans="1:8" x14ac:dyDescent="0.2">
      <c r="A181" s="88"/>
      <c r="B181" s="87"/>
      <c r="C181" s="88"/>
      <c r="D181" s="87"/>
      <c r="E181" s="89"/>
      <c r="F181" s="90"/>
      <c r="G181" s="91" t="str">
        <f>IFERROR(IF(VLOOKUP($A181,'Annex 2 EHV charges'!$D:$O,11,FALSE)=0,"",VLOOKUP($A181,'Annex 2 EHV charges'!$D:$O,11,FALSE)),"")</f>
        <v/>
      </c>
      <c r="H181" s="91" t="str">
        <f>IFERROR(IF(VLOOKUP($A181,'Annex 2 EHV charges'!$D:$O,12,FALSE)=0,"",VLOOKUP($A181,'Annex 2 EHV charges'!$D:$O,12,FALSE)),"")</f>
        <v/>
      </c>
    </row>
    <row r="182" spans="1:8" x14ac:dyDescent="0.2">
      <c r="A182" s="88"/>
      <c r="B182" s="87"/>
      <c r="C182" s="88"/>
      <c r="D182" s="87"/>
      <c r="E182" s="89"/>
      <c r="F182" s="90"/>
      <c r="G182" s="91" t="str">
        <f>IFERROR(IF(VLOOKUP($A182,'Annex 2 EHV charges'!$D:$O,11,FALSE)=0,"",VLOOKUP($A182,'Annex 2 EHV charges'!$D:$O,11,FALSE)),"")</f>
        <v/>
      </c>
      <c r="H182" s="91" t="str">
        <f>IFERROR(IF(VLOOKUP($A182,'Annex 2 EHV charges'!$D:$O,12,FALSE)=0,"",VLOOKUP($A182,'Annex 2 EHV charges'!$D:$O,12,FALSE)),"")</f>
        <v/>
      </c>
    </row>
    <row r="183" spans="1:8" x14ac:dyDescent="0.2">
      <c r="A183" s="88"/>
      <c r="B183" s="87"/>
      <c r="C183" s="88"/>
      <c r="D183" s="87"/>
      <c r="E183" s="89"/>
      <c r="F183" s="90"/>
      <c r="G183" s="91" t="str">
        <f>IFERROR(IF(VLOOKUP($A183,'Annex 2 EHV charges'!$D:$O,11,FALSE)=0,"",VLOOKUP($A183,'Annex 2 EHV charges'!$D:$O,11,FALSE)),"")</f>
        <v/>
      </c>
      <c r="H183" s="91" t="str">
        <f>IFERROR(IF(VLOOKUP($A183,'Annex 2 EHV charges'!$D:$O,12,FALSE)=0,"",VLOOKUP($A183,'Annex 2 EHV charges'!$D:$O,12,FALSE)),"")</f>
        <v/>
      </c>
    </row>
    <row r="184" spans="1:8" x14ac:dyDescent="0.2">
      <c r="A184" s="88"/>
      <c r="B184" s="87"/>
      <c r="C184" s="88"/>
      <c r="D184" s="87"/>
      <c r="E184" s="89"/>
      <c r="F184" s="90"/>
      <c r="G184" s="91" t="str">
        <f>IFERROR(IF(VLOOKUP($A184,'Annex 2 EHV charges'!$D:$O,11,FALSE)=0,"",VLOOKUP($A184,'Annex 2 EHV charges'!$D:$O,11,FALSE)),"")</f>
        <v/>
      </c>
      <c r="H184" s="91" t="str">
        <f>IFERROR(IF(VLOOKUP($A184,'Annex 2 EHV charges'!$D:$O,12,FALSE)=0,"",VLOOKUP($A184,'Annex 2 EHV charges'!$D:$O,12,FALSE)),"")</f>
        <v/>
      </c>
    </row>
    <row r="185" spans="1:8" x14ac:dyDescent="0.2">
      <c r="A185" s="88"/>
      <c r="B185" s="87"/>
      <c r="C185" s="88"/>
      <c r="D185" s="87"/>
      <c r="E185" s="89"/>
      <c r="F185" s="90"/>
      <c r="G185" s="91" t="str">
        <f>IFERROR(IF(VLOOKUP($A185,'Annex 2 EHV charges'!$D:$O,11,FALSE)=0,"",VLOOKUP($A185,'Annex 2 EHV charges'!$D:$O,11,FALSE)),"")</f>
        <v/>
      </c>
      <c r="H185" s="91" t="str">
        <f>IFERROR(IF(VLOOKUP($A185,'Annex 2 EHV charges'!$D:$O,12,FALSE)=0,"",VLOOKUP($A185,'Annex 2 EHV charges'!$D:$O,12,FALSE)),"")</f>
        <v/>
      </c>
    </row>
    <row r="186" spans="1:8" x14ac:dyDescent="0.2">
      <c r="A186" s="88"/>
      <c r="B186" s="87"/>
      <c r="C186" s="88"/>
      <c r="D186" s="87"/>
      <c r="E186" s="89"/>
      <c r="F186" s="90"/>
      <c r="G186" s="91" t="str">
        <f>IFERROR(IF(VLOOKUP($A186,'Annex 2 EHV charges'!$D:$O,11,FALSE)=0,"",VLOOKUP($A186,'Annex 2 EHV charges'!$D:$O,11,FALSE)),"")</f>
        <v/>
      </c>
      <c r="H186" s="91" t="str">
        <f>IFERROR(IF(VLOOKUP($A186,'Annex 2 EHV charges'!$D:$O,12,FALSE)=0,"",VLOOKUP($A186,'Annex 2 EHV charges'!$D:$O,12,FALSE)),"")</f>
        <v/>
      </c>
    </row>
    <row r="187" spans="1:8" x14ac:dyDescent="0.2">
      <c r="A187" s="88"/>
      <c r="B187" s="87"/>
      <c r="C187" s="88"/>
      <c r="D187" s="87"/>
      <c r="E187" s="89"/>
      <c r="F187" s="90"/>
      <c r="G187" s="91" t="str">
        <f>IFERROR(IF(VLOOKUP($A187,'Annex 2 EHV charges'!$D:$O,11,FALSE)=0,"",VLOOKUP($A187,'Annex 2 EHV charges'!$D:$O,11,FALSE)),"")</f>
        <v/>
      </c>
      <c r="H187" s="91" t="str">
        <f>IFERROR(IF(VLOOKUP($A187,'Annex 2 EHV charges'!$D:$O,12,FALSE)=0,"",VLOOKUP($A187,'Annex 2 EHV charges'!$D:$O,12,FALSE)),"")</f>
        <v/>
      </c>
    </row>
    <row r="188" spans="1:8" x14ac:dyDescent="0.2">
      <c r="A188" s="88"/>
      <c r="B188" s="87"/>
      <c r="C188" s="88"/>
      <c r="D188" s="87"/>
      <c r="E188" s="89"/>
      <c r="F188" s="90"/>
      <c r="G188" s="91" t="str">
        <f>IFERROR(IF(VLOOKUP($A188,'Annex 2 EHV charges'!$D:$O,11,FALSE)=0,"",VLOOKUP($A188,'Annex 2 EHV charges'!$D:$O,11,FALSE)),"")</f>
        <v/>
      </c>
      <c r="H188" s="91" t="str">
        <f>IFERROR(IF(VLOOKUP($A188,'Annex 2 EHV charges'!$D:$O,12,FALSE)=0,"",VLOOKUP($A188,'Annex 2 EHV charges'!$D:$O,12,FALSE)),"")</f>
        <v/>
      </c>
    </row>
    <row r="189" spans="1:8" x14ac:dyDescent="0.2">
      <c r="A189" s="88"/>
      <c r="B189" s="87"/>
      <c r="C189" s="88"/>
      <c r="D189" s="87"/>
      <c r="E189" s="89"/>
      <c r="F189" s="90"/>
      <c r="G189" s="91" t="str">
        <f>IFERROR(IF(VLOOKUP($A189,'Annex 2 EHV charges'!$D:$O,11,FALSE)=0,"",VLOOKUP($A189,'Annex 2 EHV charges'!$D:$O,11,FALSE)),"")</f>
        <v/>
      </c>
      <c r="H189" s="91" t="str">
        <f>IFERROR(IF(VLOOKUP($A189,'Annex 2 EHV charges'!$D:$O,12,FALSE)=0,"",VLOOKUP($A189,'Annex 2 EHV charges'!$D:$O,12,FALSE)),"")</f>
        <v/>
      </c>
    </row>
    <row r="190" spans="1:8" x14ac:dyDescent="0.2">
      <c r="A190" s="88"/>
      <c r="B190" s="87"/>
      <c r="C190" s="88"/>
      <c r="D190" s="87"/>
      <c r="E190" s="89"/>
      <c r="F190" s="90"/>
      <c r="G190" s="91" t="str">
        <f>IFERROR(IF(VLOOKUP($A190,'Annex 2 EHV charges'!$D:$O,11,FALSE)=0,"",VLOOKUP($A190,'Annex 2 EHV charges'!$D:$O,11,FALSE)),"")</f>
        <v/>
      </c>
      <c r="H190" s="91" t="str">
        <f>IFERROR(IF(VLOOKUP($A190,'Annex 2 EHV charges'!$D:$O,12,FALSE)=0,"",VLOOKUP($A190,'Annex 2 EHV charges'!$D:$O,12,FALSE)),"")</f>
        <v/>
      </c>
    </row>
    <row r="191" spans="1:8" x14ac:dyDescent="0.2">
      <c r="A191" s="88"/>
      <c r="B191" s="87"/>
      <c r="C191" s="88"/>
      <c r="D191" s="87"/>
      <c r="E191" s="89"/>
      <c r="F191" s="90"/>
      <c r="G191" s="91" t="str">
        <f>IFERROR(IF(VLOOKUP($A191,'Annex 2 EHV charges'!$D:$O,11,FALSE)=0,"",VLOOKUP($A191,'Annex 2 EHV charges'!$D:$O,11,FALSE)),"")</f>
        <v/>
      </c>
      <c r="H191" s="91" t="str">
        <f>IFERROR(IF(VLOOKUP($A191,'Annex 2 EHV charges'!$D:$O,12,FALSE)=0,"",VLOOKUP($A191,'Annex 2 EHV charges'!$D:$O,12,FALSE)),"")</f>
        <v/>
      </c>
    </row>
    <row r="192" spans="1:8" x14ac:dyDescent="0.2">
      <c r="A192" s="88"/>
      <c r="B192" s="87"/>
      <c r="C192" s="88"/>
      <c r="D192" s="87"/>
      <c r="E192" s="89"/>
      <c r="F192" s="90"/>
      <c r="G192" s="91" t="str">
        <f>IFERROR(IF(VLOOKUP($A192,'Annex 2 EHV charges'!$D:$O,11,FALSE)=0,"",VLOOKUP($A192,'Annex 2 EHV charges'!$D:$O,11,FALSE)),"")</f>
        <v/>
      </c>
      <c r="H192" s="91" t="str">
        <f>IFERROR(IF(VLOOKUP($A192,'Annex 2 EHV charges'!$D:$O,12,FALSE)=0,"",VLOOKUP($A192,'Annex 2 EHV charges'!$D:$O,12,FALSE)),"")</f>
        <v/>
      </c>
    </row>
    <row r="193" spans="1:8" x14ac:dyDescent="0.2">
      <c r="A193" s="88"/>
      <c r="B193" s="87"/>
      <c r="C193" s="88"/>
      <c r="D193" s="87"/>
      <c r="E193" s="89"/>
      <c r="F193" s="90"/>
      <c r="G193" s="91" t="str">
        <f>IFERROR(IF(VLOOKUP($A193,'Annex 2 EHV charges'!$D:$O,11,FALSE)=0,"",VLOOKUP($A193,'Annex 2 EHV charges'!$D:$O,11,FALSE)),"")</f>
        <v/>
      </c>
      <c r="H193" s="91" t="str">
        <f>IFERROR(IF(VLOOKUP($A193,'Annex 2 EHV charges'!$D:$O,12,FALSE)=0,"",VLOOKUP($A193,'Annex 2 EHV charges'!$D:$O,12,FALSE)),"")</f>
        <v/>
      </c>
    </row>
    <row r="194" spans="1:8" x14ac:dyDescent="0.2">
      <c r="A194" s="88"/>
      <c r="B194" s="87"/>
      <c r="C194" s="88"/>
      <c r="D194" s="87"/>
      <c r="E194" s="89"/>
      <c r="F194" s="90"/>
      <c r="G194" s="91" t="str">
        <f>IFERROR(IF(VLOOKUP($A194,'Annex 2 EHV charges'!$D:$O,11,FALSE)=0,"",VLOOKUP($A194,'Annex 2 EHV charges'!$D:$O,11,FALSE)),"")</f>
        <v/>
      </c>
      <c r="H194" s="91" t="str">
        <f>IFERROR(IF(VLOOKUP($A194,'Annex 2 EHV charges'!$D:$O,12,FALSE)=0,"",VLOOKUP($A194,'Annex 2 EHV charges'!$D:$O,12,FALSE)),"")</f>
        <v/>
      </c>
    </row>
    <row r="195" spans="1:8" x14ac:dyDescent="0.2">
      <c r="A195" s="88"/>
      <c r="B195" s="87"/>
      <c r="C195" s="88"/>
      <c r="D195" s="87"/>
      <c r="E195" s="89"/>
      <c r="F195" s="90"/>
      <c r="G195" s="91" t="str">
        <f>IFERROR(IF(VLOOKUP($A195,'Annex 2 EHV charges'!$D:$O,11,FALSE)=0,"",VLOOKUP($A195,'Annex 2 EHV charges'!$D:$O,11,FALSE)),"")</f>
        <v/>
      </c>
      <c r="H195" s="91" t="str">
        <f>IFERROR(IF(VLOOKUP($A195,'Annex 2 EHV charges'!$D:$O,12,FALSE)=0,"",VLOOKUP($A195,'Annex 2 EHV charges'!$D:$O,12,FALSE)),"")</f>
        <v/>
      </c>
    </row>
    <row r="196" spans="1:8" x14ac:dyDescent="0.2">
      <c r="A196" s="88"/>
      <c r="B196" s="87"/>
      <c r="C196" s="88"/>
      <c r="D196" s="87"/>
      <c r="E196" s="89"/>
      <c r="F196" s="90"/>
      <c r="G196" s="91" t="str">
        <f>IFERROR(IF(VLOOKUP($A196,'Annex 2 EHV charges'!$D:$O,11,FALSE)=0,"",VLOOKUP($A196,'Annex 2 EHV charges'!$D:$O,11,FALSE)),"")</f>
        <v/>
      </c>
      <c r="H196" s="91" t="str">
        <f>IFERROR(IF(VLOOKUP($A196,'Annex 2 EHV charges'!$D:$O,12,FALSE)=0,"",VLOOKUP($A196,'Annex 2 EHV charges'!$D:$O,12,FALSE)),"")</f>
        <v/>
      </c>
    </row>
    <row r="197" spans="1:8" x14ac:dyDescent="0.2">
      <c r="A197" s="88"/>
      <c r="B197" s="87"/>
      <c r="C197" s="88"/>
      <c r="D197" s="87"/>
      <c r="E197" s="89"/>
      <c r="F197" s="90"/>
      <c r="G197" s="91" t="str">
        <f>IFERROR(IF(VLOOKUP($A197,'Annex 2 EHV charges'!$D:$O,11,FALSE)=0,"",VLOOKUP($A197,'Annex 2 EHV charges'!$D:$O,11,FALSE)),"")</f>
        <v/>
      </c>
      <c r="H197" s="91" t="str">
        <f>IFERROR(IF(VLOOKUP($A197,'Annex 2 EHV charges'!$D:$O,12,FALSE)=0,"",VLOOKUP($A197,'Annex 2 EHV charges'!$D:$O,12,FALSE)),"")</f>
        <v/>
      </c>
    </row>
    <row r="198" spans="1:8" x14ac:dyDescent="0.2">
      <c r="A198" s="88"/>
      <c r="B198" s="87"/>
      <c r="C198" s="88"/>
      <c r="D198" s="87"/>
      <c r="E198" s="89"/>
      <c r="F198" s="90"/>
      <c r="G198" s="91" t="str">
        <f>IFERROR(IF(VLOOKUP($A198,'Annex 2 EHV charges'!$D:$O,11,FALSE)=0,"",VLOOKUP($A198,'Annex 2 EHV charges'!$D:$O,11,FALSE)),"")</f>
        <v/>
      </c>
      <c r="H198" s="91" t="str">
        <f>IFERROR(IF(VLOOKUP($A198,'Annex 2 EHV charges'!$D:$O,12,FALSE)=0,"",VLOOKUP($A198,'Annex 2 EHV charges'!$D:$O,12,FALSE)),"")</f>
        <v/>
      </c>
    </row>
    <row r="199" spans="1:8" x14ac:dyDescent="0.2">
      <c r="A199" s="88"/>
      <c r="B199" s="87"/>
      <c r="C199" s="88"/>
      <c r="D199" s="87"/>
      <c r="E199" s="89"/>
      <c r="F199" s="90"/>
      <c r="G199" s="91" t="str">
        <f>IFERROR(IF(VLOOKUP($A199,'Annex 2 EHV charges'!$D:$O,11,FALSE)=0,"",VLOOKUP($A199,'Annex 2 EHV charges'!$D:$O,11,FALSE)),"")</f>
        <v/>
      </c>
      <c r="H199" s="91" t="str">
        <f>IFERROR(IF(VLOOKUP($A199,'Annex 2 EHV charges'!$D:$O,12,FALSE)=0,"",VLOOKUP($A199,'Annex 2 EHV charges'!$D:$O,12,FALSE)),"")</f>
        <v/>
      </c>
    </row>
    <row r="200" spans="1:8" x14ac:dyDescent="0.2">
      <c r="A200" s="88"/>
      <c r="B200" s="87"/>
      <c r="C200" s="88"/>
      <c r="D200" s="87"/>
      <c r="E200" s="89"/>
      <c r="F200" s="90"/>
      <c r="G200" s="91" t="str">
        <f>IFERROR(IF(VLOOKUP($A200,'Annex 2 EHV charges'!$D:$O,11,FALSE)=0,"",VLOOKUP($A200,'Annex 2 EHV charges'!$D:$O,11,FALSE)),"")</f>
        <v/>
      </c>
      <c r="H200" s="91" t="str">
        <f>IFERROR(IF(VLOOKUP($A200,'Annex 2 EHV charges'!$D:$O,12,FALSE)=0,"",VLOOKUP($A200,'Annex 2 EHV charges'!$D:$O,12,FALSE)),"")</f>
        <v/>
      </c>
    </row>
    <row r="201" spans="1:8" x14ac:dyDescent="0.2">
      <c r="A201" s="88"/>
      <c r="B201" s="87"/>
      <c r="C201" s="88"/>
      <c r="D201" s="87"/>
      <c r="E201" s="89"/>
      <c r="F201" s="90"/>
      <c r="G201" s="91" t="str">
        <f>IFERROR(IF(VLOOKUP($A201,'Annex 2 EHV charges'!$D:$O,11,FALSE)=0,"",VLOOKUP($A201,'Annex 2 EHV charges'!$D:$O,11,FALSE)),"")</f>
        <v/>
      </c>
      <c r="H201" s="91" t="str">
        <f>IFERROR(IF(VLOOKUP($A201,'Annex 2 EHV charges'!$D:$O,12,FALSE)=0,"",VLOOKUP($A201,'Annex 2 EHV charges'!$D:$O,12,FALSE)),"")</f>
        <v/>
      </c>
    </row>
    <row r="202" spans="1:8" x14ac:dyDescent="0.2">
      <c r="A202" s="88"/>
      <c r="B202" s="87"/>
      <c r="C202" s="88"/>
      <c r="D202" s="87"/>
      <c r="E202" s="89"/>
      <c r="F202" s="90"/>
      <c r="G202" s="91" t="str">
        <f>IFERROR(IF(VLOOKUP($A202,'Annex 2 EHV charges'!$D:$O,11,FALSE)=0,"",VLOOKUP($A202,'Annex 2 EHV charges'!$D:$O,11,FALSE)),"")</f>
        <v/>
      </c>
      <c r="H202" s="91" t="str">
        <f>IFERROR(IF(VLOOKUP($A202,'Annex 2 EHV charges'!$D:$O,12,FALSE)=0,"",VLOOKUP($A202,'Annex 2 EHV charges'!$D:$O,12,FALSE)),"")</f>
        <v/>
      </c>
    </row>
    <row r="203" spans="1:8" x14ac:dyDescent="0.2">
      <c r="A203" s="88"/>
      <c r="B203" s="87"/>
      <c r="C203" s="88"/>
      <c r="D203" s="87"/>
      <c r="E203" s="89"/>
      <c r="F203" s="90"/>
      <c r="G203" s="91" t="str">
        <f>IFERROR(IF(VLOOKUP($A203,'Annex 2 EHV charges'!$D:$O,11,FALSE)=0,"",VLOOKUP($A203,'Annex 2 EHV charges'!$D:$O,11,FALSE)),"")</f>
        <v/>
      </c>
      <c r="H203" s="91" t="str">
        <f>IFERROR(IF(VLOOKUP($A203,'Annex 2 EHV charges'!$D:$O,12,FALSE)=0,"",VLOOKUP($A203,'Annex 2 EHV charges'!$D:$O,12,FALSE)),"")</f>
        <v/>
      </c>
    </row>
    <row r="204" spans="1:8" x14ac:dyDescent="0.2">
      <c r="A204" s="88"/>
      <c r="B204" s="87"/>
      <c r="C204" s="88"/>
      <c r="D204" s="87"/>
      <c r="E204" s="89"/>
      <c r="F204" s="90"/>
      <c r="G204" s="91" t="str">
        <f>IFERROR(IF(VLOOKUP($A204,'Annex 2 EHV charges'!$D:$O,11,FALSE)=0,"",VLOOKUP($A204,'Annex 2 EHV charges'!$D:$O,11,FALSE)),"")</f>
        <v/>
      </c>
      <c r="H204" s="91" t="str">
        <f>IFERROR(IF(VLOOKUP($A204,'Annex 2 EHV charges'!$D:$O,12,FALSE)=0,"",VLOOKUP($A204,'Annex 2 EHV charges'!$D:$O,12,FALSE)),"")</f>
        <v/>
      </c>
    </row>
    <row r="205" spans="1:8" x14ac:dyDescent="0.2">
      <c r="A205" s="88"/>
      <c r="B205" s="87"/>
      <c r="C205" s="88"/>
      <c r="D205" s="87"/>
      <c r="E205" s="89"/>
      <c r="F205" s="90"/>
      <c r="G205" s="91" t="str">
        <f>IFERROR(IF(VLOOKUP($A205,'Annex 2 EHV charges'!$D:$O,11,FALSE)=0,"",VLOOKUP($A205,'Annex 2 EHV charges'!$D:$O,11,FALSE)),"")</f>
        <v/>
      </c>
      <c r="H205" s="91" t="str">
        <f>IFERROR(IF(VLOOKUP($A205,'Annex 2 EHV charges'!$D:$O,12,FALSE)=0,"",VLOOKUP($A205,'Annex 2 EHV charges'!$D:$O,12,FALSE)),"")</f>
        <v/>
      </c>
    </row>
    <row r="206" spans="1:8" x14ac:dyDescent="0.2">
      <c r="A206" s="88"/>
      <c r="B206" s="87"/>
      <c r="C206" s="88"/>
      <c r="D206" s="87"/>
      <c r="E206" s="89"/>
      <c r="F206" s="90"/>
      <c r="G206" s="91" t="str">
        <f>IFERROR(IF(VLOOKUP($A206,'Annex 2 EHV charges'!$D:$O,11,FALSE)=0,"",VLOOKUP($A206,'Annex 2 EHV charges'!$D:$O,11,FALSE)),"")</f>
        <v/>
      </c>
      <c r="H206" s="91" t="str">
        <f>IFERROR(IF(VLOOKUP($A206,'Annex 2 EHV charges'!$D:$O,12,FALSE)=0,"",VLOOKUP($A206,'Annex 2 EHV charges'!$D:$O,12,FALSE)),"")</f>
        <v/>
      </c>
    </row>
    <row r="207" spans="1:8" x14ac:dyDescent="0.2">
      <c r="A207" s="88"/>
      <c r="B207" s="87"/>
      <c r="C207" s="88"/>
      <c r="D207" s="87"/>
      <c r="E207" s="89"/>
      <c r="F207" s="90"/>
      <c r="G207" s="91" t="str">
        <f>IFERROR(IF(VLOOKUP($A207,'Annex 2 EHV charges'!$D:$O,11,FALSE)=0,"",VLOOKUP($A207,'Annex 2 EHV charges'!$D:$O,11,FALSE)),"")</f>
        <v/>
      </c>
      <c r="H207" s="91" t="str">
        <f>IFERROR(IF(VLOOKUP($A207,'Annex 2 EHV charges'!$D:$O,12,FALSE)=0,"",VLOOKUP($A207,'Annex 2 EHV charges'!$D:$O,12,FALSE)),"")</f>
        <v/>
      </c>
    </row>
    <row r="208" spans="1:8" x14ac:dyDescent="0.2">
      <c r="A208" s="88"/>
      <c r="B208" s="87"/>
      <c r="C208" s="88"/>
      <c r="D208" s="87"/>
      <c r="E208" s="89"/>
      <c r="F208" s="90"/>
      <c r="G208" s="91" t="str">
        <f>IFERROR(IF(VLOOKUP($A208,'Annex 2 EHV charges'!$D:$O,11,FALSE)=0,"",VLOOKUP($A208,'Annex 2 EHV charges'!$D:$O,11,FALSE)),"")</f>
        <v/>
      </c>
      <c r="H208" s="91" t="str">
        <f>IFERROR(IF(VLOOKUP($A208,'Annex 2 EHV charges'!$D:$O,12,FALSE)=0,"",VLOOKUP($A208,'Annex 2 EHV charges'!$D:$O,12,FALSE)),"")</f>
        <v/>
      </c>
    </row>
    <row r="209" spans="1:8" x14ac:dyDescent="0.2">
      <c r="A209" s="88"/>
      <c r="B209" s="87"/>
      <c r="C209" s="88"/>
      <c r="D209" s="87"/>
      <c r="E209" s="89"/>
      <c r="F209" s="90"/>
      <c r="G209" s="91" t="str">
        <f>IFERROR(IF(VLOOKUP($A209,'Annex 2 EHV charges'!$D:$O,11,FALSE)=0,"",VLOOKUP($A209,'Annex 2 EHV charges'!$D:$O,11,FALSE)),"")</f>
        <v/>
      </c>
      <c r="H209" s="91" t="str">
        <f>IFERROR(IF(VLOOKUP($A209,'Annex 2 EHV charges'!$D:$O,12,FALSE)=0,"",VLOOKUP($A209,'Annex 2 EHV charges'!$D:$O,12,FALSE)),"")</f>
        <v/>
      </c>
    </row>
    <row r="210" spans="1:8" x14ac:dyDescent="0.2">
      <c r="A210" s="88"/>
      <c r="B210" s="87"/>
      <c r="C210" s="88"/>
      <c r="D210" s="87"/>
      <c r="E210" s="89"/>
      <c r="F210" s="90"/>
      <c r="G210" s="91" t="str">
        <f>IFERROR(IF(VLOOKUP($A210,'Annex 2 EHV charges'!$D:$O,11,FALSE)=0,"",VLOOKUP($A210,'Annex 2 EHV charges'!$D:$O,11,FALSE)),"")</f>
        <v/>
      </c>
      <c r="H210" s="91" t="str">
        <f>IFERROR(IF(VLOOKUP($A210,'Annex 2 EHV charges'!$D:$O,12,FALSE)=0,"",VLOOKUP($A210,'Annex 2 EHV charges'!$D:$O,12,FALSE)),"")</f>
        <v/>
      </c>
    </row>
    <row r="211" spans="1:8" x14ac:dyDescent="0.2">
      <c r="A211" s="88"/>
      <c r="B211" s="87"/>
      <c r="C211" s="88"/>
      <c r="D211" s="87"/>
      <c r="E211" s="89"/>
      <c r="F211" s="90"/>
      <c r="G211" s="91" t="str">
        <f>IFERROR(IF(VLOOKUP($A211,'Annex 2 EHV charges'!$D:$O,11,FALSE)=0,"",VLOOKUP($A211,'Annex 2 EHV charges'!$D:$O,11,FALSE)),"")</f>
        <v/>
      </c>
      <c r="H211" s="91" t="str">
        <f>IFERROR(IF(VLOOKUP($A211,'Annex 2 EHV charges'!$D:$O,12,FALSE)=0,"",VLOOKUP($A211,'Annex 2 EHV charges'!$D:$O,12,FALSE)),"")</f>
        <v/>
      </c>
    </row>
    <row r="212" spans="1:8" x14ac:dyDescent="0.2">
      <c r="A212" s="88"/>
      <c r="B212" s="87"/>
      <c r="C212" s="88"/>
      <c r="D212" s="87"/>
      <c r="E212" s="89"/>
      <c r="F212" s="90"/>
      <c r="G212" s="91" t="str">
        <f>IFERROR(IF(VLOOKUP($A212,'Annex 2 EHV charges'!$D:$O,11,FALSE)=0,"",VLOOKUP($A212,'Annex 2 EHV charges'!$D:$O,11,FALSE)),"")</f>
        <v/>
      </c>
      <c r="H212" s="91" t="str">
        <f>IFERROR(IF(VLOOKUP($A212,'Annex 2 EHV charges'!$D:$O,12,FALSE)=0,"",VLOOKUP($A212,'Annex 2 EHV charges'!$D:$O,12,FALSE)),"")</f>
        <v/>
      </c>
    </row>
    <row r="213" spans="1:8" x14ac:dyDescent="0.2">
      <c r="A213" s="88"/>
      <c r="B213" s="87"/>
      <c r="C213" s="88"/>
      <c r="D213" s="87"/>
      <c r="E213" s="89"/>
      <c r="F213" s="90"/>
      <c r="G213" s="91" t="str">
        <f>IFERROR(IF(VLOOKUP($A213,'Annex 2 EHV charges'!$D:$O,11,FALSE)=0,"",VLOOKUP($A213,'Annex 2 EHV charges'!$D:$O,11,FALSE)),"")</f>
        <v/>
      </c>
      <c r="H213" s="91" t="str">
        <f>IFERROR(IF(VLOOKUP($A213,'Annex 2 EHV charges'!$D:$O,12,FALSE)=0,"",VLOOKUP($A213,'Annex 2 EHV charges'!$D:$O,12,FALSE)),"")</f>
        <v/>
      </c>
    </row>
    <row r="214" spans="1:8" x14ac:dyDescent="0.2">
      <c r="A214" s="88"/>
      <c r="B214" s="87"/>
      <c r="C214" s="88"/>
      <c r="D214" s="87"/>
      <c r="E214" s="89"/>
      <c r="F214" s="90"/>
      <c r="G214" s="91" t="str">
        <f>IFERROR(IF(VLOOKUP($A214,'Annex 2 EHV charges'!$D:$O,11,FALSE)=0,"",VLOOKUP($A214,'Annex 2 EHV charges'!$D:$O,11,FALSE)),"")</f>
        <v/>
      </c>
      <c r="H214" s="91" t="str">
        <f>IFERROR(IF(VLOOKUP($A214,'Annex 2 EHV charges'!$D:$O,12,FALSE)=0,"",VLOOKUP($A214,'Annex 2 EHV charges'!$D:$O,12,FALSE)),"")</f>
        <v/>
      </c>
    </row>
    <row r="215" spans="1:8" x14ac:dyDescent="0.2">
      <c r="A215" s="88"/>
      <c r="B215" s="87"/>
      <c r="C215" s="88"/>
      <c r="D215" s="87"/>
      <c r="E215" s="89"/>
      <c r="F215" s="90"/>
      <c r="G215" s="91" t="str">
        <f>IFERROR(IF(VLOOKUP($A215,'Annex 2 EHV charges'!$D:$O,11,FALSE)=0,"",VLOOKUP($A215,'Annex 2 EHV charges'!$D:$O,11,FALSE)),"")</f>
        <v/>
      </c>
      <c r="H215" s="91" t="str">
        <f>IFERROR(IF(VLOOKUP($A215,'Annex 2 EHV charges'!$D:$O,12,FALSE)=0,"",VLOOKUP($A215,'Annex 2 EHV charges'!$D:$O,12,FALSE)),"")</f>
        <v/>
      </c>
    </row>
    <row r="216" spans="1:8" x14ac:dyDescent="0.2">
      <c r="A216" s="88"/>
      <c r="B216" s="87"/>
      <c r="C216" s="88"/>
      <c r="D216" s="87"/>
      <c r="E216" s="89"/>
      <c r="F216" s="90"/>
      <c r="G216" s="91" t="str">
        <f>IFERROR(IF(VLOOKUP($A216,'Annex 2 EHV charges'!$D:$O,11,FALSE)=0,"",VLOOKUP($A216,'Annex 2 EHV charges'!$D:$O,11,FALSE)),"")</f>
        <v/>
      </c>
      <c r="H216" s="91" t="str">
        <f>IFERROR(IF(VLOOKUP($A216,'Annex 2 EHV charges'!$D:$O,12,FALSE)=0,"",VLOOKUP($A216,'Annex 2 EHV charges'!$D:$O,12,FALSE)),"")</f>
        <v/>
      </c>
    </row>
    <row r="217" spans="1:8" x14ac:dyDescent="0.2">
      <c r="A217" s="88"/>
      <c r="B217" s="87"/>
      <c r="C217" s="88"/>
      <c r="D217" s="87"/>
      <c r="E217" s="89"/>
      <c r="F217" s="90"/>
      <c r="G217" s="91" t="str">
        <f>IFERROR(IF(VLOOKUP($A217,'Annex 2 EHV charges'!$D:$O,11,FALSE)=0,"",VLOOKUP($A217,'Annex 2 EHV charges'!$D:$O,11,FALSE)),"")</f>
        <v/>
      </c>
      <c r="H217" s="91" t="str">
        <f>IFERROR(IF(VLOOKUP($A217,'Annex 2 EHV charges'!$D:$O,12,FALSE)=0,"",VLOOKUP($A217,'Annex 2 EHV charges'!$D:$O,12,FALSE)),"")</f>
        <v/>
      </c>
    </row>
    <row r="218" spans="1:8" x14ac:dyDescent="0.2">
      <c r="A218" s="88"/>
      <c r="B218" s="87"/>
      <c r="C218" s="88"/>
      <c r="D218" s="87"/>
      <c r="E218" s="89"/>
      <c r="F218" s="90"/>
      <c r="G218" s="91" t="str">
        <f>IFERROR(IF(VLOOKUP($A218,'Annex 2 EHV charges'!$D:$O,11,FALSE)=0,"",VLOOKUP($A218,'Annex 2 EHV charges'!$D:$O,11,FALSE)),"")</f>
        <v/>
      </c>
      <c r="H218" s="91" t="str">
        <f>IFERROR(IF(VLOOKUP($A218,'Annex 2 EHV charges'!$D:$O,12,FALSE)=0,"",VLOOKUP($A218,'Annex 2 EHV charges'!$D:$O,12,FALSE)),"")</f>
        <v/>
      </c>
    </row>
    <row r="219" spans="1:8" x14ac:dyDescent="0.2">
      <c r="A219" s="88"/>
      <c r="B219" s="87"/>
      <c r="C219" s="88"/>
      <c r="D219" s="87"/>
      <c r="E219" s="89"/>
      <c r="F219" s="90"/>
      <c r="G219" s="91" t="str">
        <f>IFERROR(IF(VLOOKUP($A219,'Annex 2 EHV charges'!$D:$O,11,FALSE)=0,"",VLOOKUP($A219,'Annex 2 EHV charges'!$D:$O,11,FALSE)),"")</f>
        <v/>
      </c>
      <c r="H219" s="91" t="str">
        <f>IFERROR(IF(VLOOKUP($A219,'Annex 2 EHV charges'!$D:$O,12,FALSE)=0,"",VLOOKUP($A219,'Annex 2 EHV charges'!$D:$O,12,FALSE)),"")</f>
        <v/>
      </c>
    </row>
    <row r="220" spans="1:8" x14ac:dyDescent="0.2">
      <c r="A220" s="88"/>
      <c r="B220" s="87"/>
      <c r="C220" s="88"/>
      <c r="D220" s="87"/>
      <c r="E220" s="89"/>
      <c r="F220" s="90"/>
      <c r="G220" s="91" t="str">
        <f>IFERROR(IF(VLOOKUP($A220,'Annex 2 EHV charges'!$D:$O,11,FALSE)=0,"",VLOOKUP($A220,'Annex 2 EHV charges'!$D:$O,11,FALSE)),"")</f>
        <v/>
      </c>
      <c r="H220" s="91" t="str">
        <f>IFERROR(IF(VLOOKUP($A220,'Annex 2 EHV charges'!$D:$O,12,FALSE)=0,"",VLOOKUP($A220,'Annex 2 EHV charges'!$D:$O,12,FALSE)),"")</f>
        <v/>
      </c>
    </row>
    <row r="221" spans="1:8" x14ac:dyDescent="0.2">
      <c r="A221" s="88"/>
      <c r="B221" s="87"/>
      <c r="C221" s="88"/>
      <c r="D221" s="87"/>
      <c r="E221" s="89"/>
      <c r="F221" s="90"/>
      <c r="G221" s="91" t="str">
        <f>IFERROR(IF(VLOOKUP($A221,'Annex 2 EHV charges'!$D:$O,11,FALSE)=0,"",VLOOKUP($A221,'Annex 2 EHV charges'!$D:$O,11,FALSE)),"")</f>
        <v/>
      </c>
      <c r="H221" s="91" t="str">
        <f>IFERROR(IF(VLOOKUP($A221,'Annex 2 EHV charges'!$D:$O,12,FALSE)=0,"",VLOOKUP($A221,'Annex 2 EHV charges'!$D:$O,12,FALSE)),"")</f>
        <v/>
      </c>
    </row>
    <row r="222" spans="1:8" x14ac:dyDescent="0.2">
      <c r="A222" s="88"/>
      <c r="B222" s="87"/>
      <c r="C222" s="88"/>
      <c r="D222" s="87"/>
      <c r="E222" s="89"/>
      <c r="F222" s="90"/>
      <c r="G222" s="91" t="str">
        <f>IFERROR(IF(VLOOKUP($A222,'Annex 2 EHV charges'!$D:$O,11,FALSE)=0,"",VLOOKUP($A222,'Annex 2 EHV charges'!$D:$O,11,FALSE)),"")</f>
        <v/>
      </c>
      <c r="H222" s="91" t="str">
        <f>IFERROR(IF(VLOOKUP($A222,'Annex 2 EHV charges'!$D:$O,12,FALSE)=0,"",VLOOKUP($A222,'Annex 2 EHV charges'!$D:$O,12,FALSE)),"")</f>
        <v/>
      </c>
    </row>
    <row r="223" spans="1:8" x14ac:dyDescent="0.2">
      <c r="A223" s="88"/>
      <c r="B223" s="87"/>
      <c r="C223" s="88"/>
      <c r="D223" s="87"/>
      <c r="E223" s="89"/>
      <c r="F223" s="90"/>
      <c r="G223" s="91" t="str">
        <f>IFERROR(IF(VLOOKUP($A223,'Annex 2 EHV charges'!$D:$O,11,FALSE)=0,"",VLOOKUP($A223,'Annex 2 EHV charges'!$D:$O,11,FALSE)),"")</f>
        <v/>
      </c>
      <c r="H223" s="91" t="str">
        <f>IFERROR(IF(VLOOKUP($A223,'Annex 2 EHV charges'!$D:$O,12,FALSE)=0,"",VLOOKUP($A223,'Annex 2 EHV charges'!$D:$O,12,FALSE)),"")</f>
        <v/>
      </c>
    </row>
    <row r="224" spans="1:8" x14ac:dyDescent="0.2">
      <c r="A224" s="88"/>
      <c r="B224" s="87"/>
      <c r="C224" s="88"/>
      <c r="D224" s="87"/>
      <c r="E224" s="89"/>
      <c r="F224" s="90"/>
      <c r="G224" s="91" t="str">
        <f>IFERROR(IF(VLOOKUP($A224,'Annex 2 EHV charges'!$D:$O,11,FALSE)=0,"",VLOOKUP($A224,'Annex 2 EHV charges'!$D:$O,11,FALSE)),"")</f>
        <v/>
      </c>
      <c r="H224" s="91" t="str">
        <f>IFERROR(IF(VLOOKUP($A224,'Annex 2 EHV charges'!$D:$O,12,FALSE)=0,"",VLOOKUP($A224,'Annex 2 EHV charges'!$D:$O,12,FALSE)),"")</f>
        <v/>
      </c>
    </row>
    <row r="225" spans="1:8" x14ac:dyDescent="0.2">
      <c r="A225" s="88"/>
      <c r="B225" s="87"/>
      <c r="C225" s="88"/>
      <c r="D225" s="87"/>
      <c r="E225" s="89"/>
      <c r="F225" s="90"/>
      <c r="G225" s="91" t="str">
        <f>IFERROR(IF(VLOOKUP($A225,'Annex 2 EHV charges'!$D:$O,11,FALSE)=0,"",VLOOKUP($A225,'Annex 2 EHV charges'!$D:$O,11,FALSE)),"")</f>
        <v/>
      </c>
      <c r="H225" s="91" t="str">
        <f>IFERROR(IF(VLOOKUP($A225,'Annex 2 EHV charges'!$D:$O,12,FALSE)=0,"",VLOOKUP($A225,'Annex 2 EHV charges'!$D:$O,12,FALSE)),"")</f>
        <v/>
      </c>
    </row>
    <row r="226" spans="1:8" x14ac:dyDescent="0.2">
      <c r="A226" s="88"/>
      <c r="B226" s="87"/>
      <c r="C226" s="88"/>
      <c r="D226" s="87"/>
      <c r="E226" s="89"/>
      <c r="F226" s="90"/>
      <c r="G226" s="91" t="str">
        <f>IFERROR(IF(VLOOKUP($A226,'Annex 2 EHV charges'!$D:$O,11,FALSE)=0,"",VLOOKUP($A226,'Annex 2 EHV charges'!$D:$O,11,FALSE)),"")</f>
        <v/>
      </c>
      <c r="H226" s="91" t="str">
        <f>IFERROR(IF(VLOOKUP($A226,'Annex 2 EHV charges'!$D:$O,12,FALSE)=0,"",VLOOKUP($A226,'Annex 2 EHV charges'!$D:$O,12,FALSE)),"")</f>
        <v/>
      </c>
    </row>
    <row r="227" spans="1:8" x14ac:dyDescent="0.2">
      <c r="A227" s="88"/>
      <c r="B227" s="87"/>
      <c r="C227" s="88"/>
      <c r="D227" s="87"/>
      <c r="E227" s="89"/>
      <c r="F227" s="90"/>
      <c r="G227" s="91" t="str">
        <f>IFERROR(IF(VLOOKUP($A227,'Annex 2 EHV charges'!$D:$O,11,FALSE)=0,"",VLOOKUP($A227,'Annex 2 EHV charges'!$D:$O,11,FALSE)),"")</f>
        <v/>
      </c>
      <c r="H227" s="91" t="str">
        <f>IFERROR(IF(VLOOKUP($A227,'Annex 2 EHV charges'!$D:$O,12,FALSE)=0,"",VLOOKUP($A227,'Annex 2 EHV charges'!$D:$O,12,FALSE)),"")</f>
        <v/>
      </c>
    </row>
    <row r="228" spans="1:8" x14ac:dyDescent="0.2">
      <c r="A228" s="88"/>
      <c r="B228" s="87"/>
      <c r="C228" s="88"/>
      <c r="D228" s="87"/>
      <c r="E228" s="89"/>
      <c r="F228" s="90"/>
      <c r="G228" s="91" t="str">
        <f>IFERROR(IF(VLOOKUP($A228,'Annex 2 EHV charges'!$D:$O,11,FALSE)=0,"",VLOOKUP($A228,'Annex 2 EHV charges'!$D:$O,11,FALSE)),"")</f>
        <v/>
      </c>
      <c r="H228" s="91" t="str">
        <f>IFERROR(IF(VLOOKUP($A228,'Annex 2 EHV charges'!$D:$O,12,FALSE)=0,"",VLOOKUP($A228,'Annex 2 EHV charges'!$D:$O,12,FALSE)),"")</f>
        <v/>
      </c>
    </row>
    <row r="229" spans="1:8" x14ac:dyDescent="0.2">
      <c r="A229" s="88"/>
      <c r="B229" s="87"/>
      <c r="C229" s="88"/>
      <c r="D229" s="87"/>
      <c r="E229" s="89"/>
      <c r="F229" s="90"/>
      <c r="G229" s="91" t="str">
        <f>IFERROR(IF(VLOOKUP($A229,'Annex 2 EHV charges'!$D:$O,11,FALSE)=0,"",VLOOKUP($A229,'Annex 2 EHV charges'!$D:$O,11,FALSE)),"")</f>
        <v/>
      </c>
      <c r="H229" s="91" t="str">
        <f>IFERROR(IF(VLOOKUP($A229,'Annex 2 EHV charges'!$D:$O,12,FALSE)=0,"",VLOOKUP($A229,'Annex 2 EHV charges'!$D:$O,12,FALSE)),"")</f>
        <v/>
      </c>
    </row>
    <row r="230" spans="1:8" x14ac:dyDescent="0.2">
      <c r="A230" s="88"/>
      <c r="B230" s="87"/>
      <c r="C230" s="88"/>
      <c r="D230" s="87"/>
      <c r="E230" s="89"/>
      <c r="F230" s="90"/>
      <c r="G230" s="91" t="str">
        <f>IFERROR(IF(VLOOKUP($A230,'Annex 2 EHV charges'!$D:$O,11,FALSE)=0,"",VLOOKUP($A230,'Annex 2 EHV charges'!$D:$O,11,FALSE)),"")</f>
        <v/>
      </c>
      <c r="H230" s="91" t="str">
        <f>IFERROR(IF(VLOOKUP($A230,'Annex 2 EHV charges'!$D:$O,12,FALSE)=0,"",VLOOKUP($A230,'Annex 2 EHV charges'!$D:$O,12,FALSE)),"")</f>
        <v/>
      </c>
    </row>
    <row r="231" spans="1:8" x14ac:dyDescent="0.2">
      <c r="A231" s="88"/>
      <c r="B231" s="87"/>
      <c r="C231" s="88"/>
      <c r="D231" s="87"/>
      <c r="E231" s="89"/>
      <c r="F231" s="90"/>
      <c r="G231" s="91" t="str">
        <f>IFERROR(IF(VLOOKUP($A231,'Annex 2 EHV charges'!$D:$O,11,FALSE)=0,"",VLOOKUP($A231,'Annex 2 EHV charges'!$D:$O,11,FALSE)),"")</f>
        <v/>
      </c>
      <c r="H231" s="91" t="str">
        <f>IFERROR(IF(VLOOKUP($A231,'Annex 2 EHV charges'!$D:$O,12,FALSE)=0,"",VLOOKUP($A231,'Annex 2 EHV charges'!$D:$O,12,FALSE)),"")</f>
        <v/>
      </c>
    </row>
    <row r="232" spans="1:8" x14ac:dyDescent="0.2">
      <c r="A232" s="88"/>
      <c r="B232" s="87"/>
      <c r="C232" s="88"/>
      <c r="D232" s="87"/>
      <c r="E232" s="89"/>
      <c r="F232" s="90"/>
      <c r="G232" s="91" t="str">
        <f>IFERROR(IF(VLOOKUP($A232,'Annex 2 EHV charges'!$D:$O,11,FALSE)=0,"",VLOOKUP($A232,'Annex 2 EHV charges'!$D:$O,11,FALSE)),"")</f>
        <v/>
      </c>
      <c r="H232" s="91" t="str">
        <f>IFERROR(IF(VLOOKUP($A232,'Annex 2 EHV charges'!$D:$O,12,FALSE)=0,"",VLOOKUP($A232,'Annex 2 EHV charges'!$D:$O,12,FALSE)),"")</f>
        <v/>
      </c>
    </row>
    <row r="233" spans="1:8" x14ac:dyDescent="0.2">
      <c r="A233" s="88"/>
      <c r="B233" s="87"/>
      <c r="C233" s="88"/>
      <c r="D233" s="87"/>
      <c r="E233" s="89"/>
      <c r="F233" s="90"/>
      <c r="G233" s="91" t="str">
        <f>IFERROR(IF(VLOOKUP($A233,'Annex 2 EHV charges'!$D:$O,11,FALSE)=0,"",VLOOKUP($A233,'Annex 2 EHV charges'!$D:$O,11,FALSE)),"")</f>
        <v/>
      </c>
      <c r="H233" s="91" t="str">
        <f>IFERROR(IF(VLOOKUP($A233,'Annex 2 EHV charges'!$D:$O,12,FALSE)=0,"",VLOOKUP($A233,'Annex 2 EHV charges'!$D:$O,12,FALSE)),"")</f>
        <v/>
      </c>
    </row>
    <row r="234" spans="1:8" x14ac:dyDescent="0.2">
      <c r="A234" s="88"/>
      <c r="B234" s="87"/>
      <c r="C234" s="88"/>
      <c r="D234" s="87"/>
      <c r="E234" s="89"/>
      <c r="F234" s="90"/>
      <c r="G234" s="91" t="str">
        <f>IFERROR(IF(VLOOKUP($A234,'Annex 2 EHV charges'!$D:$O,11,FALSE)=0,"",VLOOKUP($A234,'Annex 2 EHV charges'!$D:$O,11,FALSE)),"")</f>
        <v/>
      </c>
      <c r="H234" s="91" t="str">
        <f>IFERROR(IF(VLOOKUP($A234,'Annex 2 EHV charges'!$D:$O,12,FALSE)=0,"",VLOOKUP($A234,'Annex 2 EHV charges'!$D:$O,12,FALSE)),"")</f>
        <v/>
      </c>
    </row>
    <row r="235" spans="1:8" x14ac:dyDescent="0.2">
      <c r="A235" s="88"/>
      <c r="B235" s="87"/>
      <c r="C235" s="88"/>
      <c r="D235" s="87"/>
      <c r="E235" s="89"/>
      <c r="F235" s="90"/>
      <c r="G235" s="91" t="str">
        <f>IFERROR(IF(VLOOKUP($A235,'Annex 2 EHV charges'!$D:$O,11,FALSE)=0,"",VLOOKUP($A235,'Annex 2 EHV charges'!$D:$O,11,FALSE)),"")</f>
        <v/>
      </c>
      <c r="H235" s="91" t="str">
        <f>IFERROR(IF(VLOOKUP($A235,'Annex 2 EHV charges'!$D:$O,12,FALSE)=0,"",VLOOKUP($A235,'Annex 2 EHV charges'!$D:$O,12,FALSE)),"")</f>
        <v/>
      </c>
    </row>
    <row r="236" spans="1:8" x14ac:dyDescent="0.2">
      <c r="A236" s="88"/>
      <c r="B236" s="87"/>
      <c r="C236" s="88"/>
      <c r="D236" s="87"/>
      <c r="E236" s="89"/>
      <c r="F236" s="90"/>
      <c r="G236" s="91" t="str">
        <f>IFERROR(IF(VLOOKUP($A236,'Annex 2 EHV charges'!$D:$O,11,FALSE)=0,"",VLOOKUP($A236,'Annex 2 EHV charges'!$D:$O,11,FALSE)),"")</f>
        <v/>
      </c>
      <c r="H236" s="91" t="str">
        <f>IFERROR(IF(VLOOKUP($A236,'Annex 2 EHV charges'!$D:$O,12,FALSE)=0,"",VLOOKUP($A236,'Annex 2 EHV charges'!$D:$O,12,FALSE)),"")</f>
        <v/>
      </c>
    </row>
    <row r="237" spans="1:8" x14ac:dyDescent="0.2">
      <c r="A237" s="88"/>
      <c r="B237" s="87"/>
      <c r="C237" s="88"/>
      <c r="D237" s="87"/>
      <c r="E237" s="89"/>
      <c r="F237" s="90"/>
      <c r="G237" s="91" t="str">
        <f>IFERROR(IF(VLOOKUP($A237,'Annex 2 EHV charges'!$D:$O,11,FALSE)=0,"",VLOOKUP($A237,'Annex 2 EHV charges'!$D:$O,11,FALSE)),"")</f>
        <v/>
      </c>
      <c r="H237" s="91" t="str">
        <f>IFERROR(IF(VLOOKUP($A237,'Annex 2 EHV charges'!$D:$O,12,FALSE)=0,"",VLOOKUP($A237,'Annex 2 EHV charges'!$D:$O,12,FALSE)),"")</f>
        <v/>
      </c>
    </row>
    <row r="238" spans="1:8" x14ac:dyDescent="0.2">
      <c r="A238" s="88"/>
      <c r="B238" s="87"/>
      <c r="C238" s="88"/>
      <c r="D238" s="87"/>
      <c r="E238" s="89"/>
      <c r="F238" s="90"/>
      <c r="G238" s="91" t="str">
        <f>IFERROR(IF(VLOOKUP($A238,'Annex 2 EHV charges'!$D:$O,11,FALSE)=0,"",VLOOKUP($A238,'Annex 2 EHV charges'!$D:$O,11,FALSE)),"")</f>
        <v/>
      </c>
      <c r="H238" s="91" t="str">
        <f>IFERROR(IF(VLOOKUP($A238,'Annex 2 EHV charges'!$D:$O,12,FALSE)=0,"",VLOOKUP($A238,'Annex 2 EHV charges'!$D:$O,12,FALSE)),"")</f>
        <v/>
      </c>
    </row>
    <row r="239" spans="1:8" x14ac:dyDescent="0.2">
      <c r="A239" s="88"/>
      <c r="B239" s="87"/>
      <c r="C239" s="88"/>
      <c r="D239" s="87"/>
      <c r="E239" s="89"/>
      <c r="F239" s="90"/>
      <c r="G239" s="91" t="str">
        <f>IFERROR(IF(VLOOKUP($A239,'Annex 2 EHV charges'!$D:$O,11,FALSE)=0,"",VLOOKUP($A239,'Annex 2 EHV charges'!$D:$O,11,FALSE)),"")</f>
        <v/>
      </c>
      <c r="H239" s="91" t="str">
        <f>IFERROR(IF(VLOOKUP($A239,'Annex 2 EHV charges'!$D:$O,12,FALSE)=0,"",VLOOKUP($A239,'Annex 2 EHV charges'!$D:$O,12,FALSE)),"")</f>
        <v/>
      </c>
    </row>
    <row r="240" spans="1:8" x14ac:dyDescent="0.2">
      <c r="A240" s="88"/>
      <c r="B240" s="87"/>
      <c r="C240" s="88"/>
      <c r="D240" s="87"/>
      <c r="E240" s="89"/>
      <c r="F240" s="90"/>
      <c r="G240" s="91" t="str">
        <f>IFERROR(IF(VLOOKUP($A240,'Annex 2 EHV charges'!$D:$O,11,FALSE)=0,"",VLOOKUP($A240,'Annex 2 EHV charges'!$D:$O,11,FALSE)),"")</f>
        <v/>
      </c>
      <c r="H240" s="91" t="str">
        <f>IFERROR(IF(VLOOKUP($A240,'Annex 2 EHV charges'!$D:$O,12,FALSE)=0,"",VLOOKUP($A240,'Annex 2 EHV charges'!$D:$O,12,FALSE)),"")</f>
        <v/>
      </c>
    </row>
    <row r="241" spans="1:8" x14ac:dyDescent="0.2">
      <c r="A241" s="88"/>
      <c r="B241" s="87"/>
      <c r="C241" s="88"/>
      <c r="D241" s="87"/>
      <c r="E241" s="89"/>
      <c r="F241" s="90"/>
      <c r="G241" s="91" t="str">
        <f>IFERROR(IF(VLOOKUP($A241,'Annex 2 EHV charges'!$D:$O,11,FALSE)=0,"",VLOOKUP($A241,'Annex 2 EHV charges'!$D:$O,11,FALSE)),"")</f>
        <v/>
      </c>
      <c r="H241" s="91" t="str">
        <f>IFERROR(IF(VLOOKUP($A241,'Annex 2 EHV charges'!$D:$O,12,FALSE)=0,"",VLOOKUP($A241,'Annex 2 EHV charges'!$D:$O,12,FALSE)),"")</f>
        <v/>
      </c>
    </row>
    <row r="242" spans="1:8" x14ac:dyDescent="0.2">
      <c r="A242" s="88"/>
      <c r="B242" s="87"/>
      <c r="C242" s="88"/>
      <c r="D242" s="87"/>
      <c r="E242" s="89"/>
      <c r="F242" s="90"/>
      <c r="G242" s="91" t="str">
        <f>IFERROR(IF(VLOOKUP($A242,'Annex 2 EHV charges'!$D:$O,11,FALSE)=0,"",VLOOKUP($A242,'Annex 2 EHV charges'!$D:$O,11,FALSE)),"")</f>
        <v/>
      </c>
      <c r="H242" s="91" t="str">
        <f>IFERROR(IF(VLOOKUP($A242,'Annex 2 EHV charges'!$D:$O,12,FALSE)=0,"",VLOOKUP($A242,'Annex 2 EHV charges'!$D:$O,12,FALSE)),"")</f>
        <v/>
      </c>
    </row>
    <row r="243" spans="1:8" x14ac:dyDescent="0.2">
      <c r="A243" s="88"/>
      <c r="B243" s="87"/>
      <c r="C243" s="88"/>
      <c r="D243" s="87"/>
      <c r="E243" s="89"/>
      <c r="F243" s="90"/>
      <c r="G243" s="91" t="str">
        <f>IFERROR(IF(VLOOKUP($A243,'Annex 2 EHV charges'!$D:$O,11,FALSE)=0,"",VLOOKUP($A243,'Annex 2 EHV charges'!$D:$O,11,FALSE)),"")</f>
        <v/>
      </c>
      <c r="H243" s="91" t="str">
        <f>IFERROR(IF(VLOOKUP($A243,'Annex 2 EHV charges'!$D:$O,12,FALSE)=0,"",VLOOKUP($A243,'Annex 2 EHV charges'!$D:$O,12,FALSE)),"")</f>
        <v/>
      </c>
    </row>
    <row r="244" spans="1:8" x14ac:dyDescent="0.2">
      <c r="A244" s="88"/>
      <c r="B244" s="87"/>
      <c r="C244" s="88"/>
      <c r="D244" s="87"/>
      <c r="E244" s="89"/>
      <c r="F244" s="90"/>
      <c r="G244" s="91" t="str">
        <f>IFERROR(IF(VLOOKUP($A244,'Annex 2 EHV charges'!$D:$O,11,FALSE)=0,"",VLOOKUP($A244,'Annex 2 EHV charges'!$D:$O,11,FALSE)),"")</f>
        <v/>
      </c>
      <c r="H244" s="91" t="str">
        <f>IFERROR(IF(VLOOKUP($A244,'Annex 2 EHV charges'!$D:$O,12,FALSE)=0,"",VLOOKUP($A244,'Annex 2 EHV charges'!$D:$O,12,FALSE)),"")</f>
        <v/>
      </c>
    </row>
    <row r="245" spans="1:8" x14ac:dyDescent="0.2">
      <c r="A245" s="88"/>
      <c r="B245" s="87"/>
      <c r="C245" s="88"/>
      <c r="D245" s="87"/>
      <c r="E245" s="89"/>
      <c r="F245" s="90"/>
      <c r="G245" s="91" t="str">
        <f>IFERROR(IF(VLOOKUP($A245,'Annex 2 EHV charges'!$D:$O,11,FALSE)=0,"",VLOOKUP($A245,'Annex 2 EHV charges'!$D:$O,11,FALSE)),"")</f>
        <v/>
      </c>
      <c r="H245" s="91" t="str">
        <f>IFERROR(IF(VLOOKUP($A245,'Annex 2 EHV charges'!$D:$O,12,FALSE)=0,"",VLOOKUP($A245,'Annex 2 EHV charges'!$D:$O,12,FALSE)),"")</f>
        <v/>
      </c>
    </row>
  </sheetData>
  <autoFilter ref="A4:H245" xr:uid="{00000000-0009-0000-0000-000004000000}">
    <sortState xmlns:xlrd2="http://schemas.microsoft.com/office/spreadsheetml/2017/richdata2" ref="A5:H245">
      <sortCondition ref="H4:H245"/>
    </sortState>
  </autoFilter>
  <mergeCells count="2">
    <mergeCell ref="A2:H2"/>
    <mergeCell ref="A1:H1"/>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1"/>
  <sheetViews>
    <sheetView zoomScale="80" zoomScaleNormal="80" zoomScaleSheetLayoutView="100" workbookViewId="0">
      <selection activeCell="I32" sqref="I32"/>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4" t="s">
        <v>27</v>
      </c>
      <c r="B1" s="3"/>
      <c r="D1" s="3"/>
      <c r="E1" s="3"/>
      <c r="F1" s="3"/>
      <c r="G1" s="10"/>
      <c r="H1" s="4"/>
      <c r="I1" s="4"/>
    </row>
    <row r="2" spans="1:12" s="2" customFormat="1" ht="27" customHeight="1" x14ac:dyDescent="0.2">
      <c r="A2" s="271" t="str">
        <f>Overview!B4&amp; " - Effective from "&amp;TEXT(Overview!D4,"D MMMM YYYY")&amp;" - "&amp;Overview!E4&amp;" LV and HV tariffs"</f>
        <v>Murphy Power Distribution Limited GSP_B - Effective from 1 April 2022 - Final LV and HV tariffs</v>
      </c>
      <c r="B2" s="271"/>
      <c r="C2" s="271"/>
      <c r="D2" s="271"/>
      <c r="E2" s="271"/>
      <c r="F2" s="271"/>
      <c r="G2" s="271"/>
      <c r="H2" s="271"/>
      <c r="I2" s="271"/>
      <c r="J2" s="271"/>
      <c r="K2" s="4"/>
      <c r="L2" s="4"/>
    </row>
    <row r="3" spans="1:12" s="2" customFormat="1" ht="27" customHeight="1" x14ac:dyDescent="0.2">
      <c r="A3" s="308" t="s">
        <v>204</v>
      </c>
      <c r="B3" s="308"/>
      <c r="C3" s="308"/>
      <c r="D3" s="308"/>
      <c r="E3" s="308"/>
      <c r="F3" s="308"/>
      <c r="G3" s="308"/>
      <c r="H3" s="308"/>
      <c r="I3" s="308"/>
      <c r="J3" s="308"/>
      <c r="K3" s="4"/>
      <c r="L3" s="4"/>
    </row>
    <row r="4" spans="1:12" s="2" customFormat="1" ht="71.25" customHeight="1" x14ac:dyDescent="0.2">
      <c r="A4" s="16"/>
      <c r="B4" s="26" t="s">
        <v>0</v>
      </c>
      <c r="C4" s="15" t="s">
        <v>32</v>
      </c>
      <c r="D4" s="54" t="s">
        <v>205</v>
      </c>
      <c r="E4" s="54" t="s">
        <v>207</v>
      </c>
      <c r="F4" s="54" t="s">
        <v>206</v>
      </c>
      <c r="G4" s="141" t="s">
        <v>33</v>
      </c>
      <c r="H4" s="15"/>
      <c r="I4" s="15"/>
      <c r="J4" s="15"/>
      <c r="K4" s="4"/>
      <c r="L4" s="4"/>
    </row>
    <row r="5" spans="1:12" s="2" customFormat="1" ht="32.25" customHeight="1" x14ac:dyDescent="0.2">
      <c r="A5" s="17"/>
      <c r="B5" s="25"/>
      <c r="C5" s="18"/>
      <c r="D5" s="19"/>
      <c r="E5" s="19"/>
      <c r="F5" s="19"/>
      <c r="G5" s="20"/>
      <c r="H5" s="24"/>
      <c r="I5" s="24"/>
      <c r="J5" s="24"/>
      <c r="K5" s="4"/>
      <c r="L5" s="4"/>
    </row>
    <row r="6" spans="1:12" x14ac:dyDescent="0.2">
      <c r="A6" s="309" t="s">
        <v>2</v>
      </c>
      <c r="B6" s="306" t="s">
        <v>3</v>
      </c>
      <c r="C6" s="306"/>
      <c r="D6" s="306"/>
      <c r="E6" s="306"/>
      <c r="F6" s="306"/>
      <c r="G6" s="306"/>
      <c r="H6" s="307"/>
      <c r="I6" s="307"/>
      <c r="J6" s="307"/>
    </row>
    <row r="7" spans="1:12" x14ac:dyDescent="0.2">
      <c r="A7" s="309"/>
      <c r="B7" s="306"/>
      <c r="C7" s="306"/>
      <c r="D7" s="306"/>
      <c r="E7" s="306"/>
      <c r="F7" s="306"/>
      <c r="G7" s="306"/>
      <c r="H7" s="307"/>
      <c r="I7" s="307"/>
      <c r="J7" s="307"/>
    </row>
    <row r="8" spans="1:12" x14ac:dyDescent="0.2">
      <c r="A8" s="309"/>
      <c r="B8" s="306"/>
      <c r="C8" s="306"/>
      <c r="D8" s="306"/>
      <c r="E8" s="306"/>
      <c r="F8" s="306"/>
      <c r="G8" s="306"/>
      <c r="H8" s="307"/>
      <c r="I8" s="307"/>
      <c r="J8" s="307"/>
    </row>
    <row r="9" spans="1:12" x14ac:dyDescent="0.2">
      <c r="A9" s="49"/>
      <c r="B9" s="49"/>
      <c r="C9" s="49"/>
      <c r="D9" s="49"/>
      <c r="E9" s="49"/>
      <c r="F9" s="49"/>
      <c r="G9" s="49"/>
      <c r="H9" s="49"/>
      <c r="I9" s="49"/>
      <c r="J9" s="49"/>
    </row>
    <row r="10" spans="1:12" x14ac:dyDescent="0.2">
      <c r="A10" s="49"/>
      <c r="B10" s="49"/>
      <c r="C10" s="49"/>
      <c r="D10" s="49"/>
      <c r="E10" s="49"/>
      <c r="F10" s="49"/>
      <c r="G10" s="49"/>
      <c r="H10" s="49"/>
      <c r="I10" s="49"/>
      <c r="J10" s="49"/>
    </row>
    <row r="11" spans="1:12" s="2" customFormat="1" ht="27" customHeight="1" x14ac:dyDescent="0.2">
      <c r="A11" s="308" t="s">
        <v>203</v>
      </c>
      <c r="B11" s="308"/>
      <c r="C11" s="308"/>
      <c r="D11" s="308"/>
      <c r="E11" s="308"/>
      <c r="F11" s="308"/>
      <c r="G11" s="308"/>
      <c r="H11" s="308"/>
      <c r="I11" s="308"/>
      <c r="J11" s="308"/>
      <c r="K11" s="4"/>
      <c r="L11" s="4"/>
    </row>
    <row r="12" spans="1:12" s="2" customFormat="1" ht="58.5" customHeight="1" x14ac:dyDescent="0.2">
      <c r="A12" s="16"/>
      <c r="B12" s="26" t="s">
        <v>0</v>
      </c>
      <c r="C12" s="15" t="s">
        <v>32</v>
      </c>
      <c r="D12" s="54" t="s">
        <v>205</v>
      </c>
      <c r="E12" s="54" t="s">
        <v>207</v>
      </c>
      <c r="F12" s="54" t="s">
        <v>206</v>
      </c>
      <c r="G12" s="124" t="s">
        <v>33</v>
      </c>
      <c r="H12" s="124" t="s">
        <v>34</v>
      </c>
      <c r="I12" s="26" t="s">
        <v>174</v>
      </c>
      <c r="J12" s="124" t="s">
        <v>61</v>
      </c>
      <c r="K12" s="4"/>
      <c r="L12" s="4"/>
    </row>
    <row r="13" spans="1:12" s="2" customFormat="1" ht="32.25" customHeight="1" x14ac:dyDescent="0.2">
      <c r="A13" s="17"/>
      <c r="B13" s="25"/>
      <c r="C13" s="18">
        <v>0</v>
      </c>
      <c r="D13" s="19"/>
      <c r="E13" s="19"/>
      <c r="F13" s="19"/>
      <c r="G13" s="20"/>
      <c r="H13" s="20"/>
      <c r="I13" s="20"/>
      <c r="J13" s="19"/>
      <c r="K13" s="4"/>
      <c r="L13" s="4"/>
    </row>
    <row r="14" spans="1:12" x14ac:dyDescent="0.2">
      <c r="A14" s="309" t="s">
        <v>2</v>
      </c>
      <c r="B14" s="310" t="s">
        <v>20</v>
      </c>
      <c r="C14" s="310"/>
      <c r="D14" s="310"/>
      <c r="E14" s="310"/>
      <c r="F14" s="310"/>
      <c r="G14" s="310"/>
      <c r="H14" s="311"/>
      <c r="I14" s="311"/>
      <c r="J14" s="311"/>
    </row>
    <row r="15" spans="1:12" x14ac:dyDescent="0.2">
      <c r="A15" s="309"/>
      <c r="B15" s="306" t="s">
        <v>3</v>
      </c>
      <c r="C15" s="306"/>
      <c r="D15" s="306"/>
      <c r="E15" s="306"/>
      <c r="F15" s="306"/>
      <c r="G15" s="306"/>
      <c r="H15" s="307"/>
      <c r="I15" s="307"/>
      <c r="J15" s="307"/>
    </row>
    <row r="16" spans="1:12" x14ac:dyDescent="0.2">
      <c r="A16" s="309"/>
      <c r="B16" s="306" t="s">
        <v>71</v>
      </c>
      <c r="C16" s="306"/>
      <c r="D16" s="306"/>
      <c r="E16" s="306"/>
      <c r="F16" s="306"/>
      <c r="G16" s="306"/>
      <c r="H16" s="307"/>
      <c r="I16" s="307"/>
      <c r="J16" s="307"/>
    </row>
    <row r="17" spans="1:10" x14ac:dyDescent="0.2">
      <c r="A17" s="312"/>
      <c r="B17" s="306" t="s">
        <v>72</v>
      </c>
      <c r="C17" s="306"/>
      <c r="D17" s="306"/>
      <c r="E17" s="306"/>
      <c r="F17" s="306"/>
      <c r="G17" s="306"/>
      <c r="H17" s="307"/>
      <c r="I17" s="307"/>
      <c r="J17" s="307"/>
    </row>
    <row r="18" spans="1:10" x14ac:dyDescent="0.2">
      <c r="A18" s="312"/>
      <c r="B18" s="306" t="s">
        <v>73</v>
      </c>
      <c r="C18" s="306"/>
      <c r="D18" s="306"/>
      <c r="E18" s="306"/>
      <c r="F18" s="306"/>
      <c r="G18" s="306"/>
      <c r="H18" s="307"/>
      <c r="I18" s="307"/>
      <c r="J18" s="307"/>
    </row>
    <row r="19" spans="1:10" x14ac:dyDescent="0.2">
      <c r="A19" s="312"/>
      <c r="B19" s="306" t="s">
        <v>4</v>
      </c>
      <c r="C19" s="306"/>
      <c r="D19" s="306"/>
      <c r="E19" s="306"/>
      <c r="F19" s="306"/>
      <c r="G19" s="306"/>
      <c r="H19" s="307"/>
      <c r="I19" s="307"/>
      <c r="J19" s="307"/>
    </row>
    <row r="20" spans="1:10" x14ac:dyDescent="0.2">
      <c r="A20" s="312"/>
      <c r="B20" s="306"/>
      <c r="C20" s="306"/>
      <c r="D20" s="306"/>
      <c r="E20" s="306"/>
      <c r="F20" s="306"/>
      <c r="G20" s="306"/>
      <c r="H20" s="307"/>
      <c r="I20" s="307"/>
      <c r="J20" s="307"/>
    </row>
    <row r="21" spans="1:10" x14ac:dyDescent="0.2">
      <c r="A21" s="312"/>
      <c r="B21" s="306" t="s">
        <v>5</v>
      </c>
      <c r="C21" s="306"/>
      <c r="D21" s="306"/>
      <c r="E21" s="306"/>
      <c r="F21" s="306"/>
      <c r="G21" s="306"/>
      <c r="H21" s="307"/>
      <c r="I21" s="307"/>
      <c r="J21" s="30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B19:J19"/>
    <mergeCell ref="B20:J20"/>
    <mergeCell ref="B21:J21"/>
    <mergeCell ref="B18:J18"/>
    <mergeCell ref="A2:J2"/>
    <mergeCell ref="A3:J3"/>
    <mergeCell ref="B6:J6"/>
    <mergeCell ref="B7:J7"/>
    <mergeCell ref="B17:J17"/>
    <mergeCell ref="B8:J8"/>
    <mergeCell ref="A6:A8"/>
    <mergeCell ref="A11:J11"/>
    <mergeCell ref="B14:J14"/>
    <mergeCell ref="B15:J15"/>
    <mergeCell ref="B16:J16"/>
    <mergeCell ref="A14:A21"/>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7"/>
  <sheetViews>
    <sheetView tabSelected="1" topLeftCell="A35" zoomScale="70" zoomScaleNormal="70" zoomScaleSheetLayoutView="85" workbookViewId="0">
      <selection activeCell="D112" sqref="D112"/>
    </sheetView>
  </sheetViews>
  <sheetFormatPr defaultRowHeight="27.75" customHeight="1" x14ac:dyDescent="0.2"/>
  <cols>
    <col min="1" max="1" width="58" style="2" bestFit="1" customWidth="1"/>
    <col min="2" max="2" width="17.7109375" style="259" customWidth="1"/>
    <col min="3" max="4" width="17.7109375" style="2" customWidth="1"/>
    <col min="5" max="7" width="17.7109375" style="3" customWidth="1"/>
    <col min="8" max="9" width="17.7109375" style="9"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4" t="s">
        <v>27</v>
      </c>
      <c r="B1" s="323" t="s">
        <v>170</v>
      </c>
      <c r="C1" s="324"/>
      <c r="D1" s="324"/>
      <c r="F1" s="325" t="s">
        <v>173</v>
      </c>
      <c r="G1" s="326"/>
      <c r="H1" s="327"/>
      <c r="I1" s="4"/>
      <c r="J1" s="2"/>
      <c r="K1" s="2"/>
    </row>
    <row r="2" spans="1:13" ht="31.5" customHeight="1" x14ac:dyDescent="0.2">
      <c r="A2" s="328" t="str">
        <f>Overview!B4&amp; " - Effective from "&amp;TEXT(Overview!D4,"D MMMM YYYY")&amp;" - "&amp;Overview!E4&amp;" LDNO tariffs"</f>
        <v>Murphy Power Distribution Limited GSP_B - Effective from 1 April 2022 - Final LDNO tariffs</v>
      </c>
      <c r="B2" s="328"/>
      <c r="C2" s="328"/>
      <c r="D2" s="328"/>
      <c r="E2" s="328"/>
      <c r="F2" s="328"/>
      <c r="G2" s="328"/>
      <c r="H2" s="328"/>
      <c r="I2" s="328"/>
      <c r="J2" s="328"/>
    </row>
    <row r="3" spans="1:13" ht="8.25" customHeight="1" x14ac:dyDescent="0.2">
      <c r="A3" s="226"/>
      <c r="B3" s="226"/>
      <c r="C3" s="226"/>
      <c r="D3" s="226"/>
      <c r="E3" s="226"/>
      <c r="F3" s="226"/>
      <c r="G3" s="226"/>
      <c r="H3" s="226"/>
      <c r="I3" s="226"/>
      <c r="J3" s="226"/>
    </row>
    <row r="4" spans="1:13" ht="18" customHeight="1" x14ac:dyDescent="0.2">
      <c r="A4" s="271" t="str">
        <f>'Annex 1 LV, HV and UMS charges'!A4:E4</f>
        <v>Time Bands for LV and HV Designated Properties</v>
      </c>
      <c r="B4" s="271"/>
      <c r="C4" s="271"/>
      <c r="D4" s="271"/>
      <c r="E4" s="226"/>
      <c r="F4" s="271" t="str">
        <f>'Annex 1 LV, HV and UMS charges'!G4</f>
        <v>Time Bands for Unmetered Properties</v>
      </c>
      <c r="G4" s="271"/>
      <c r="H4" s="271"/>
      <c r="I4" s="271"/>
      <c r="J4" s="271"/>
      <c r="L4" s="4"/>
    </row>
    <row r="5" spans="1:13" ht="30" x14ac:dyDescent="0.2">
      <c r="A5" s="222" t="s">
        <v>20</v>
      </c>
      <c r="B5" s="232" t="s">
        <v>103</v>
      </c>
      <c r="C5" s="227" t="s">
        <v>104</v>
      </c>
      <c r="D5" s="223" t="s">
        <v>105</v>
      </c>
      <c r="E5" s="226"/>
      <c r="F5" s="229"/>
      <c r="G5" s="230"/>
      <c r="H5" s="224" t="s">
        <v>107</v>
      </c>
      <c r="I5" s="225" t="s">
        <v>108</v>
      </c>
      <c r="J5" s="223" t="s">
        <v>105</v>
      </c>
      <c r="K5" s="77"/>
      <c r="L5" s="4"/>
      <c r="M5" s="4"/>
    </row>
    <row r="6" spans="1:13" ht="25.5" x14ac:dyDescent="0.2">
      <c r="A6" s="233" t="str">
        <f>IF('Annex 1 LV, HV and UMS charges'!A6=0,"",'Annex 1 LV, HV and UMS charges'!A6)</f>
        <v xml:space="preserve">Monday to Friday </v>
      </c>
      <c r="B6" s="233" t="str">
        <f>IF('Annex 1 LV, HV and UMS charges'!B6=0,"",'Annex 1 LV, HV and UMS charges'!B6)</f>
        <v>16:00 to 19:00</v>
      </c>
      <c r="C6" s="228" t="str">
        <f>IF('Annex 1 LV, HV and UMS charges'!C6=0,"",'Annex 1 LV, HV and UMS charges'!C6)</f>
        <v>07:30 to 16:00
19:00 to 21:00</v>
      </c>
      <c r="D6" s="234" t="str">
        <f>IF('Annex 1 LV, HV and UMS charges'!E6=0,"",'Annex 1 LV, HV and UMS charges'!E6)</f>
        <v>00:00 to 07:30
21:00 to 24:00</v>
      </c>
      <c r="E6" s="226"/>
      <c r="F6" s="329" t="str">
        <f>'Annex 1 LV, HV and UMS charges'!G6</f>
        <v>Monday to Friday Nov to Feb</v>
      </c>
      <c r="G6" s="330"/>
      <c r="H6" s="221" t="str">
        <f>IF('Annex 1 LV, HV and UMS charges'!I6=0,"",'Annex 1 LV, HV and UMS charges'!I6)</f>
        <v>16:00 to 19:00</v>
      </c>
      <c r="I6" s="221" t="str">
        <f>IF('Annex 1 LV, HV and UMS charges'!J6=0,"",'Annex 1 LV, HV and UMS charges'!J6)</f>
        <v>07:30 to 16:00
19:00 to 21:00</v>
      </c>
      <c r="J6" s="221" t="str">
        <f>IF('Annex 1 LV, HV and UMS charges'!K6=0,"",'Annex 1 LV, HV and UMS charges'!K6)</f>
        <v>00:00 to 07:30
21:00 to 24:00</v>
      </c>
      <c r="K6" s="77"/>
      <c r="L6" s="4"/>
      <c r="M6" s="4"/>
    </row>
    <row r="7" spans="1:13" ht="25.5" x14ac:dyDescent="0.2">
      <c r="A7" s="233" t="str">
        <f>IF('Annex 1 LV, HV and UMS charges'!A7=0,"",'Annex 1 LV, HV and UMS charges'!A7)</f>
        <v>Weekends</v>
      </c>
      <c r="B7" s="256" t="str">
        <f>IF('Annex 1 LV, HV and UMS charges'!B7=0,"",'Annex 1 LV, HV and UMS charges'!B7)</f>
        <v/>
      </c>
      <c r="C7" s="239" t="str">
        <f>IF('Annex 1 LV, HV and UMS charges'!C7=0,"",'Annex 1 LV, HV and UMS charges'!C7)</f>
        <v/>
      </c>
      <c r="D7" s="234" t="str">
        <f>IF('Annex 1 LV, HV and UMS charges'!E7=0,"",'Annex 1 LV, HV and UMS charges'!E7)</f>
        <v>00:00 to 24:00</v>
      </c>
      <c r="E7" s="226"/>
      <c r="F7" s="329" t="str">
        <f>'Annex 1 LV, HV and UMS charges'!G7</f>
        <v>Monday to Friday Mar to Oct</v>
      </c>
      <c r="G7" s="330"/>
      <c r="H7" s="231" t="str">
        <f>IF('Annex 1 LV, HV and UMS charges'!I7=0,"",'Annex 1 LV, HV and UMS charges'!I7)</f>
        <v/>
      </c>
      <c r="I7" s="221" t="str">
        <f>IF('Annex 1 LV, HV and UMS charges'!J7=0,"",'Annex 1 LV, HV and UMS charges'!J7)</f>
        <v>07:30 to 21:00</v>
      </c>
      <c r="J7" s="221" t="str">
        <f>IF('Annex 1 LV, HV and UMS charges'!K7=0,"",'Annex 1 LV, HV and UMS charges'!K7)</f>
        <v>00:00 to 07:30
21:00 to 24:00</v>
      </c>
      <c r="K7" s="77"/>
      <c r="L7" s="4"/>
      <c r="M7" s="4"/>
    </row>
    <row r="8" spans="1:13" ht="18" x14ac:dyDescent="0.2">
      <c r="A8" s="235" t="s">
        <v>21</v>
      </c>
      <c r="B8" s="313" t="s">
        <v>22</v>
      </c>
      <c r="C8" s="314"/>
      <c r="D8" s="315"/>
      <c r="E8" s="226"/>
      <c r="F8" s="329" t="str">
        <f>'Annex 1 LV, HV and UMS charges'!G8</f>
        <v>Weekends</v>
      </c>
      <c r="G8" s="330"/>
      <c r="H8" s="231" t="str">
        <f>IF('Annex 1 LV, HV and UMS charges'!I8=0,"",'Annex 1 LV, HV and UMS charges'!I8)</f>
        <v/>
      </c>
      <c r="I8" s="231" t="str">
        <f>IF('Annex 1 LV, HV and UMS charges'!J8=0,"",'Annex 1 LV, HV and UMS charges'!J8)</f>
        <v/>
      </c>
      <c r="J8" s="221" t="str">
        <f>IF('Annex 1 LV, HV and UMS charges'!K8=0,"",'Annex 1 LV, HV and UMS charges'!K8)</f>
        <v>00:00 to 24:00</v>
      </c>
      <c r="K8" s="77"/>
      <c r="L8" s="4"/>
      <c r="M8" s="4"/>
    </row>
    <row r="9" spans="1:13" s="76" customFormat="1" ht="18" x14ac:dyDescent="0.2">
      <c r="A9" s="236"/>
      <c r="B9" s="257"/>
      <c r="C9" s="319"/>
      <c r="D9" s="320"/>
      <c r="E9" s="226"/>
      <c r="F9" s="329" t="str">
        <f>'Annex 1 LV, HV and UMS charges'!G9</f>
        <v>Notes</v>
      </c>
      <c r="G9" s="330"/>
      <c r="H9" s="313" t="s">
        <v>22</v>
      </c>
      <c r="I9" s="314"/>
      <c r="J9" s="315"/>
      <c r="K9" s="77"/>
      <c r="L9" s="49"/>
      <c r="M9" s="49"/>
    </row>
    <row r="10" spans="1:13" ht="4.5" customHeight="1" x14ac:dyDescent="0.2">
      <c r="A10" s="237"/>
      <c r="B10" s="316"/>
      <c r="C10" s="317"/>
      <c r="D10" s="317"/>
      <c r="E10" s="318"/>
      <c r="F10" s="226"/>
      <c r="G10" s="319"/>
      <c r="H10" s="320"/>
      <c r="I10" s="238"/>
      <c r="J10" s="238"/>
    </row>
    <row r="11" spans="1:13" ht="4.5" customHeight="1" x14ac:dyDescent="0.2">
      <c r="A11" s="226"/>
      <c r="B11" s="226"/>
      <c r="C11" s="226"/>
      <c r="D11" s="226"/>
      <c r="E11" s="226"/>
      <c r="F11" s="226"/>
      <c r="G11" s="321"/>
      <c r="H11" s="322"/>
      <c r="I11" s="240"/>
      <c r="J11" s="241"/>
    </row>
    <row r="12" spans="1:13" ht="4.5" customHeight="1" x14ac:dyDescent="0.2">
      <c r="A12" s="226"/>
      <c r="B12" s="226"/>
      <c r="C12" s="226"/>
      <c r="D12" s="226"/>
      <c r="E12" s="226"/>
      <c r="F12" s="226"/>
      <c r="G12" s="226"/>
      <c r="H12" s="226"/>
      <c r="I12" s="226"/>
      <c r="J12" s="226"/>
    </row>
    <row r="13" spans="1:13" ht="38.25" x14ac:dyDescent="0.2">
      <c r="A13" s="175" t="s">
        <v>172</v>
      </c>
      <c r="B13" s="175" t="s">
        <v>512</v>
      </c>
      <c r="C13" s="176" t="s">
        <v>32</v>
      </c>
      <c r="D13" s="54" t="s">
        <v>205</v>
      </c>
      <c r="E13" s="54" t="s">
        <v>207</v>
      </c>
      <c r="F13" s="54" t="s">
        <v>206</v>
      </c>
      <c r="G13" s="176" t="s">
        <v>33</v>
      </c>
      <c r="H13" s="176" t="s">
        <v>34</v>
      </c>
      <c r="I13" s="176" t="s">
        <v>174</v>
      </c>
      <c r="J13" s="176" t="s">
        <v>61</v>
      </c>
    </row>
    <row r="14" spans="1:13" ht="27.75" customHeight="1" x14ac:dyDescent="0.2">
      <c r="A14" s="170" t="s">
        <v>543</v>
      </c>
      <c r="B14" s="258" t="s">
        <v>1010</v>
      </c>
      <c r="C14" s="171" t="s">
        <v>698</v>
      </c>
      <c r="D14" s="135">
        <v>4.742</v>
      </c>
      <c r="E14" s="136">
        <v>0.84299999999999997</v>
      </c>
      <c r="F14" s="137">
        <v>6.2E-2</v>
      </c>
      <c r="G14" s="172">
        <v>18.559999999999999</v>
      </c>
      <c r="H14" s="173" t="s">
        <v>732</v>
      </c>
      <c r="I14" s="177" t="s">
        <v>732</v>
      </c>
      <c r="J14" s="41" t="s">
        <v>732</v>
      </c>
    </row>
    <row r="15" spans="1:13" ht="27.75" customHeight="1" x14ac:dyDescent="0.2">
      <c r="A15" s="170" t="s">
        <v>544</v>
      </c>
      <c r="B15" s="258"/>
      <c r="C15" s="171" t="s">
        <v>462</v>
      </c>
      <c r="D15" s="135">
        <v>4.742</v>
      </c>
      <c r="E15" s="136">
        <v>0.84299999999999997</v>
      </c>
      <c r="F15" s="137">
        <v>6.2E-2</v>
      </c>
      <c r="G15" s="173" t="s">
        <v>732</v>
      </c>
      <c r="H15" s="173" t="s">
        <v>732</v>
      </c>
      <c r="I15" s="177" t="s">
        <v>732</v>
      </c>
      <c r="J15" s="41" t="s">
        <v>732</v>
      </c>
    </row>
    <row r="16" spans="1:13" ht="27.75" customHeight="1" x14ac:dyDescent="0.2">
      <c r="A16" s="170" t="s">
        <v>545</v>
      </c>
      <c r="B16" s="258" t="s">
        <v>1011</v>
      </c>
      <c r="C16" s="171" t="s">
        <v>699</v>
      </c>
      <c r="D16" s="135">
        <v>4.1479999999999997</v>
      </c>
      <c r="E16" s="136">
        <v>0.73699999999999999</v>
      </c>
      <c r="F16" s="137">
        <v>5.3999999999999999E-2</v>
      </c>
      <c r="G16" s="172">
        <v>5.16</v>
      </c>
      <c r="H16" s="173" t="s">
        <v>732</v>
      </c>
      <c r="I16" s="177" t="s">
        <v>732</v>
      </c>
      <c r="J16" s="41" t="s">
        <v>732</v>
      </c>
    </row>
    <row r="17" spans="1:10" ht="27.75" customHeight="1" x14ac:dyDescent="0.2">
      <c r="A17" s="170" t="s">
        <v>546</v>
      </c>
      <c r="B17" s="258" t="s">
        <v>972</v>
      </c>
      <c r="C17" s="171" t="s">
        <v>699</v>
      </c>
      <c r="D17" s="135">
        <v>4.1479999999999997</v>
      </c>
      <c r="E17" s="136">
        <v>0.73699999999999999</v>
      </c>
      <c r="F17" s="137">
        <v>5.3999999999999999E-2</v>
      </c>
      <c r="G17" s="172">
        <v>8</v>
      </c>
      <c r="H17" s="173" t="s">
        <v>732</v>
      </c>
      <c r="I17" s="177" t="s">
        <v>732</v>
      </c>
      <c r="J17" s="41" t="s">
        <v>732</v>
      </c>
    </row>
    <row r="18" spans="1:10" ht="27.75" customHeight="1" x14ac:dyDescent="0.2">
      <c r="A18" s="170" t="s">
        <v>547</v>
      </c>
      <c r="B18" s="258" t="s">
        <v>973</v>
      </c>
      <c r="C18" s="171" t="s">
        <v>699</v>
      </c>
      <c r="D18" s="135">
        <v>4.1479999999999997</v>
      </c>
      <c r="E18" s="136">
        <v>0.73699999999999999</v>
      </c>
      <c r="F18" s="137">
        <v>5.3999999999999999E-2</v>
      </c>
      <c r="G18" s="172">
        <v>20.190000000000001</v>
      </c>
      <c r="H18" s="173" t="s">
        <v>732</v>
      </c>
      <c r="I18" s="177" t="s">
        <v>732</v>
      </c>
      <c r="J18" s="41" t="s">
        <v>732</v>
      </c>
    </row>
    <row r="19" spans="1:10" ht="27.75" customHeight="1" x14ac:dyDescent="0.2">
      <c r="A19" s="170" t="s">
        <v>548</v>
      </c>
      <c r="B19" s="258" t="s">
        <v>974</v>
      </c>
      <c r="C19" s="171" t="s">
        <v>699</v>
      </c>
      <c r="D19" s="135">
        <v>4.1479999999999997</v>
      </c>
      <c r="E19" s="136">
        <v>0.73699999999999999</v>
      </c>
      <c r="F19" s="137">
        <v>5.3999999999999999E-2</v>
      </c>
      <c r="G19" s="172">
        <v>42.63</v>
      </c>
      <c r="H19" s="173" t="s">
        <v>732</v>
      </c>
      <c r="I19" s="177" t="s">
        <v>732</v>
      </c>
      <c r="J19" s="41" t="s">
        <v>732</v>
      </c>
    </row>
    <row r="20" spans="1:10" ht="27.75" customHeight="1" x14ac:dyDescent="0.2">
      <c r="A20" s="170" t="s">
        <v>549</v>
      </c>
      <c r="B20" s="258" t="s">
        <v>975</v>
      </c>
      <c r="C20" s="171" t="s">
        <v>699</v>
      </c>
      <c r="D20" s="135">
        <v>4.1479999999999997</v>
      </c>
      <c r="E20" s="136">
        <v>0.73699999999999999</v>
      </c>
      <c r="F20" s="137">
        <v>5.3999999999999999E-2</v>
      </c>
      <c r="G20" s="172">
        <v>121.93</v>
      </c>
      <c r="H20" s="173" t="s">
        <v>732</v>
      </c>
      <c r="I20" s="177" t="s">
        <v>732</v>
      </c>
      <c r="J20" s="41" t="s">
        <v>732</v>
      </c>
    </row>
    <row r="21" spans="1:10" ht="27.75" customHeight="1" x14ac:dyDescent="0.2">
      <c r="A21" s="170" t="s">
        <v>466</v>
      </c>
      <c r="B21" s="258"/>
      <c r="C21" s="171" t="s">
        <v>463</v>
      </c>
      <c r="D21" s="135">
        <v>4.1479999999999997</v>
      </c>
      <c r="E21" s="136">
        <v>0.73699999999999999</v>
      </c>
      <c r="F21" s="137">
        <v>5.3999999999999999E-2</v>
      </c>
      <c r="G21" s="173" t="s">
        <v>732</v>
      </c>
      <c r="H21" s="173" t="s">
        <v>732</v>
      </c>
      <c r="I21" s="177" t="s">
        <v>732</v>
      </c>
      <c r="J21" s="41" t="s">
        <v>732</v>
      </c>
    </row>
    <row r="22" spans="1:10" ht="27.75" customHeight="1" x14ac:dyDescent="0.2">
      <c r="A22" s="170" t="s">
        <v>550</v>
      </c>
      <c r="B22" s="258">
        <v>32</v>
      </c>
      <c r="C22" s="171">
        <v>0</v>
      </c>
      <c r="D22" s="135">
        <v>2.9980000000000002</v>
      </c>
      <c r="E22" s="136">
        <v>0.51400000000000001</v>
      </c>
      <c r="F22" s="137">
        <v>3.6999999999999998E-2</v>
      </c>
      <c r="G22" s="172">
        <v>7.99</v>
      </c>
      <c r="H22" s="172">
        <v>2.0299999999999998</v>
      </c>
      <c r="I22" s="178">
        <v>4</v>
      </c>
      <c r="J22" s="40">
        <v>0.109</v>
      </c>
    </row>
    <row r="23" spans="1:10" ht="27.75" customHeight="1" x14ac:dyDescent="0.2">
      <c r="A23" s="170" t="s">
        <v>551</v>
      </c>
      <c r="B23" s="258" t="s">
        <v>956</v>
      </c>
      <c r="C23" s="171">
        <v>0</v>
      </c>
      <c r="D23" s="135">
        <v>2.9980000000000002</v>
      </c>
      <c r="E23" s="136">
        <v>0.51400000000000001</v>
      </c>
      <c r="F23" s="137">
        <v>3.6999999999999998E-2</v>
      </c>
      <c r="G23" s="172">
        <v>207.09</v>
      </c>
      <c r="H23" s="172">
        <v>2.0299999999999998</v>
      </c>
      <c r="I23" s="178">
        <v>4</v>
      </c>
      <c r="J23" s="40">
        <v>0.109</v>
      </c>
    </row>
    <row r="24" spans="1:10" ht="27.75" customHeight="1" x14ac:dyDescent="0.2">
      <c r="A24" s="170" t="s">
        <v>552</v>
      </c>
      <c r="B24" s="258" t="s">
        <v>957</v>
      </c>
      <c r="C24" s="171">
        <v>0</v>
      </c>
      <c r="D24" s="135">
        <v>2.9980000000000002</v>
      </c>
      <c r="E24" s="136">
        <v>0.51400000000000001</v>
      </c>
      <c r="F24" s="137">
        <v>3.6999999999999998E-2</v>
      </c>
      <c r="G24" s="172">
        <v>349.78</v>
      </c>
      <c r="H24" s="172">
        <v>2.0299999999999998</v>
      </c>
      <c r="I24" s="178">
        <v>4</v>
      </c>
      <c r="J24" s="40">
        <v>0.109</v>
      </c>
    </row>
    <row r="25" spans="1:10" ht="27.75" customHeight="1" x14ac:dyDescent="0.2">
      <c r="A25" s="170" t="s">
        <v>553</v>
      </c>
      <c r="B25" s="258" t="s">
        <v>958</v>
      </c>
      <c r="C25" s="171">
        <v>0</v>
      </c>
      <c r="D25" s="135">
        <v>2.9980000000000002</v>
      </c>
      <c r="E25" s="136">
        <v>0.51400000000000001</v>
      </c>
      <c r="F25" s="137">
        <v>3.6999999999999998E-2</v>
      </c>
      <c r="G25" s="172">
        <v>545.08000000000004</v>
      </c>
      <c r="H25" s="172">
        <v>2.0299999999999998</v>
      </c>
      <c r="I25" s="178">
        <v>4</v>
      </c>
      <c r="J25" s="40">
        <v>0.109</v>
      </c>
    </row>
    <row r="26" spans="1:10" ht="27.75" customHeight="1" x14ac:dyDescent="0.2">
      <c r="A26" s="170" t="s">
        <v>554</v>
      </c>
      <c r="B26" s="258" t="s">
        <v>959</v>
      </c>
      <c r="C26" s="171">
        <v>0</v>
      </c>
      <c r="D26" s="135">
        <v>2.9980000000000002</v>
      </c>
      <c r="E26" s="136">
        <v>0.51400000000000001</v>
      </c>
      <c r="F26" s="137">
        <v>3.6999999999999998E-2</v>
      </c>
      <c r="G26" s="172">
        <v>1000.88</v>
      </c>
      <c r="H26" s="172">
        <v>2.0299999999999998</v>
      </c>
      <c r="I26" s="178">
        <v>4</v>
      </c>
      <c r="J26" s="40">
        <v>0.109</v>
      </c>
    </row>
    <row r="27" spans="1:10" ht="27.75" customHeight="1" x14ac:dyDescent="0.2">
      <c r="A27" s="170" t="s">
        <v>467</v>
      </c>
      <c r="B27" s="258" t="s">
        <v>1012</v>
      </c>
      <c r="C27" s="171" t="s">
        <v>464</v>
      </c>
      <c r="D27" s="138">
        <v>14.365</v>
      </c>
      <c r="E27" s="139">
        <v>2.0830000000000002</v>
      </c>
      <c r="F27" s="137">
        <v>1.337</v>
      </c>
      <c r="G27" s="173" t="s">
        <v>732</v>
      </c>
      <c r="H27" s="173" t="s">
        <v>732</v>
      </c>
      <c r="I27" s="177" t="s">
        <v>732</v>
      </c>
      <c r="J27" s="41" t="s">
        <v>732</v>
      </c>
    </row>
    <row r="28" spans="1:10" ht="27.75" customHeight="1" x14ac:dyDescent="0.2">
      <c r="A28" s="170" t="s">
        <v>468</v>
      </c>
      <c r="B28" s="258" t="s">
        <v>949</v>
      </c>
      <c r="C28" s="171">
        <v>0</v>
      </c>
      <c r="D28" s="135">
        <v>-4.1550000000000002</v>
      </c>
      <c r="E28" s="136">
        <v>-0.73799999999999999</v>
      </c>
      <c r="F28" s="137">
        <v>-5.3999999999999999E-2</v>
      </c>
      <c r="G28" s="172">
        <v>0</v>
      </c>
      <c r="H28" s="173" t="s">
        <v>732</v>
      </c>
      <c r="I28" s="177" t="s">
        <v>732</v>
      </c>
      <c r="J28" s="41" t="s">
        <v>732</v>
      </c>
    </row>
    <row r="29" spans="1:10" ht="27.75" customHeight="1" x14ac:dyDescent="0.2">
      <c r="A29" s="170" t="s">
        <v>469</v>
      </c>
      <c r="B29" s="258" t="s">
        <v>950</v>
      </c>
      <c r="C29" s="171">
        <v>0</v>
      </c>
      <c r="D29" s="135">
        <v>-4.1550000000000002</v>
      </c>
      <c r="E29" s="136">
        <v>-0.73799999999999999</v>
      </c>
      <c r="F29" s="137">
        <v>-5.3999999999999999E-2</v>
      </c>
      <c r="G29" s="172">
        <v>0</v>
      </c>
      <c r="H29" s="173" t="s">
        <v>732</v>
      </c>
      <c r="I29" s="177" t="s">
        <v>732</v>
      </c>
      <c r="J29" s="40">
        <v>0.155</v>
      </c>
    </row>
    <row r="30" spans="1:10" ht="27.75" customHeight="1" x14ac:dyDescent="0.2">
      <c r="A30" s="174" t="s">
        <v>555</v>
      </c>
      <c r="B30" s="258" t="s">
        <v>1013</v>
      </c>
      <c r="C30" s="171" t="s">
        <v>698</v>
      </c>
      <c r="D30" s="135">
        <v>3.8079999999999998</v>
      </c>
      <c r="E30" s="136">
        <v>0.67700000000000005</v>
      </c>
      <c r="F30" s="137">
        <v>0.05</v>
      </c>
      <c r="G30" s="172">
        <v>16.73</v>
      </c>
      <c r="H30" s="173" t="s">
        <v>732</v>
      </c>
      <c r="I30" s="177" t="s">
        <v>732</v>
      </c>
      <c r="J30" s="41" t="s">
        <v>732</v>
      </c>
    </row>
    <row r="31" spans="1:10" ht="27.75" customHeight="1" x14ac:dyDescent="0.2">
      <c r="A31" s="174" t="s">
        <v>556</v>
      </c>
      <c r="B31" s="258"/>
      <c r="C31" s="171" t="s">
        <v>462</v>
      </c>
      <c r="D31" s="135">
        <v>3.8079999999999998</v>
      </c>
      <c r="E31" s="136">
        <v>0.67700000000000005</v>
      </c>
      <c r="F31" s="137">
        <v>0.05</v>
      </c>
      <c r="G31" s="173" t="s">
        <v>732</v>
      </c>
      <c r="H31" s="173" t="s">
        <v>732</v>
      </c>
      <c r="I31" s="177" t="s">
        <v>732</v>
      </c>
      <c r="J31" s="41" t="s">
        <v>732</v>
      </c>
    </row>
    <row r="32" spans="1:10" ht="27.75" customHeight="1" x14ac:dyDescent="0.2">
      <c r="A32" s="174" t="s">
        <v>557</v>
      </c>
      <c r="B32" s="258" t="s">
        <v>1014</v>
      </c>
      <c r="C32" s="171" t="s">
        <v>699</v>
      </c>
      <c r="D32" s="135">
        <v>3.33</v>
      </c>
      <c r="E32" s="136">
        <v>0.59199999999999997</v>
      </c>
      <c r="F32" s="137">
        <v>4.2999999999999997E-2</v>
      </c>
      <c r="G32" s="172">
        <v>4.1500000000000004</v>
      </c>
      <c r="H32" s="173" t="s">
        <v>732</v>
      </c>
      <c r="I32" s="177" t="s">
        <v>732</v>
      </c>
      <c r="J32" s="41" t="s">
        <v>732</v>
      </c>
    </row>
    <row r="33" spans="1:10" ht="27.75" customHeight="1" x14ac:dyDescent="0.2">
      <c r="A33" s="174" t="s">
        <v>558</v>
      </c>
      <c r="B33" s="258" t="s">
        <v>976</v>
      </c>
      <c r="C33" s="171" t="s">
        <v>699</v>
      </c>
      <c r="D33" s="135">
        <v>3.33</v>
      </c>
      <c r="E33" s="136">
        <v>0.59199999999999997</v>
      </c>
      <c r="F33" s="137">
        <v>4.2999999999999997E-2</v>
      </c>
      <c r="G33" s="172">
        <v>6.43</v>
      </c>
      <c r="H33" s="173" t="s">
        <v>732</v>
      </c>
      <c r="I33" s="177" t="s">
        <v>732</v>
      </c>
      <c r="J33" s="41" t="s">
        <v>732</v>
      </c>
    </row>
    <row r="34" spans="1:10" ht="27.75" customHeight="1" x14ac:dyDescent="0.2">
      <c r="A34" s="174" t="s">
        <v>559</v>
      </c>
      <c r="B34" s="258" t="s">
        <v>977</v>
      </c>
      <c r="C34" s="171" t="s">
        <v>699</v>
      </c>
      <c r="D34" s="135">
        <v>3.33</v>
      </c>
      <c r="E34" s="136">
        <v>0.59199999999999997</v>
      </c>
      <c r="F34" s="137">
        <v>4.2999999999999997E-2</v>
      </c>
      <c r="G34" s="172">
        <v>16.22</v>
      </c>
      <c r="H34" s="173" t="s">
        <v>732</v>
      </c>
      <c r="I34" s="177" t="s">
        <v>732</v>
      </c>
      <c r="J34" s="41" t="s">
        <v>732</v>
      </c>
    </row>
    <row r="35" spans="1:10" ht="27.75" customHeight="1" x14ac:dyDescent="0.2">
      <c r="A35" s="174" t="s">
        <v>560</v>
      </c>
      <c r="B35" s="258" t="s">
        <v>978</v>
      </c>
      <c r="C35" s="171" t="s">
        <v>699</v>
      </c>
      <c r="D35" s="135">
        <v>3.33</v>
      </c>
      <c r="E35" s="136">
        <v>0.59199999999999997</v>
      </c>
      <c r="F35" s="137">
        <v>4.2999999999999997E-2</v>
      </c>
      <c r="G35" s="172">
        <v>34.229999999999997</v>
      </c>
      <c r="H35" s="173" t="s">
        <v>732</v>
      </c>
      <c r="I35" s="177" t="s">
        <v>732</v>
      </c>
      <c r="J35" s="41" t="s">
        <v>732</v>
      </c>
    </row>
    <row r="36" spans="1:10" ht="27.75" customHeight="1" x14ac:dyDescent="0.2">
      <c r="A36" s="174" t="s">
        <v>561</v>
      </c>
      <c r="B36" s="258" t="s">
        <v>979</v>
      </c>
      <c r="C36" s="171" t="s">
        <v>699</v>
      </c>
      <c r="D36" s="135">
        <v>3.33</v>
      </c>
      <c r="E36" s="136">
        <v>0.59199999999999997</v>
      </c>
      <c r="F36" s="137">
        <v>4.2999999999999997E-2</v>
      </c>
      <c r="G36" s="172">
        <v>97.91</v>
      </c>
      <c r="H36" s="173" t="s">
        <v>732</v>
      </c>
      <c r="I36" s="177" t="s">
        <v>732</v>
      </c>
      <c r="J36" s="41" t="s">
        <v>732</v>
      </c>
    </row>
    <row r="37" spans="1:10" ht="27.75" customHeight="1" x14ac:dyDescent="0.2">
      <c r="A37" s="174" t="s">
        <v>470</v>
      </c>
      <c r="B37" s="258"/>
      <c r="C37" s="171" t="s">
        <v>463</v>
      </c>
      <c r="D37" s="135">
        <v>3.33</v>
      </c>
      <c r="E37" s="136">
        <v>0.59199999999999997</v>
      </c>
      <c r="F37" s="137">
        <v>4.2999999999999997E-2</v>
      </c>
      <c r="G37" s="173" t="s">
        <v>732</v>
      </c>
      <c r="H37" s="173" t="s">
        <v>732</v>
      </c>
      <c r="I37" s="177" t="s">
        <v>732</v>
      </c>
      <c r="J37" s="41" t="s">
        <v>732</v>
      </c>
    </row>
    <row r="38" spans="1:10" ht="27.75" customHeight="1" x14ac:dyDescent="0.2">
      <c r="A38" s="174" t="s">
        <v>562</v>
      </c>
      <c r="B38" s="258">
        <v>33</v>
      </c>
      <c r="C38" s="171">
        <v>0</v>
      </c>
      <c r="D38" s="135">
        <v>2.4079999999999999</v>
      </c>
      <c r="E38" s="136">
        <v>0.41299999999999998</v>
      </c>
      <c r="F38" s="137">
        <v>0.03</v>
      </c>
      <c r="G38" s="172">
        <v>6.42</v>
      </c>
      <c r="H38" s="172">
        <v>1.63</v>
      </c>
      <c r="I38" s="178">
        <v>3.21</v>
      </c>
      <c r="J38" s="40">
        <v>8.6999999999999994E-2</v>
      </c>
    </row>
    <row r="39" spans="1:10" ht="27.75" customHeight="1" x14ac:dyDescent="0.2">
      <c r="A39" s="174" t="s">
        <v>563</v>
      </c>
      <c r="B39" s="258" t="s">
        <v>964</v>
      </c>
      <c r="C39" s="171">
        <v>0</v>
      </c>
      <c r="D39" s="135">
        <v>2.4079999999999999</v>
      </c>
      <c r="E39" s="136">
        <v>0.41299999999999998</v>
      </c>
      <c r="F39" s="137">
        <v>0.03</v>
      </c>
      <c r="G39" s="172">
        <v>166.29</v>
      </c>
      <c r="H39" s="172">
        <v>1.63</v>
      </c>
      <c r="I39" s="178">
        <v>3.21</v>
      </c>
      <c r="J39" s="40">
        <v>8.6999999999999994E-2</v>
      </c>
    </row>
    <row r="40" spans="1:10" ht="27.75" customHeight="1" x14ac:dyDescent="0.2">
      <c r="A40" s="174" t="s">
        <v>564</v>
      </c>
      <c r="B40" s="258" t="s">
        <v>965</v>
      </c>
      <c r="C40" s="171">
        <v>0</v>
      </c>
      <c r="D40" s="135">
        <v>2.4079999999999999</v>
      </c>
      <c r="E40" s="136">
        <v>0.41299999999999998</v>
      </c>
      <c r="F40" s="137">
        <v>0.03</v>
      </c>
      <c r="G40" s="172">
        <v>280.85000000000002</v>
      </c>
      <c r="H40" s="172">
        <v>1.63</v>
      </c>
      <c r="I40" s="178">
        <v>3.21</v>
      </c>
      <c r="J40" s="40">
        <v>8.6999999999999994E-2</v>
      </c>
    </row>
    <row r="41" spans="1:10" ht="27.75" customHeight="1" x14ac:dyDescent="0.2">
      <c r="A41" s="174" t="s">
        <v>565</v>
      </c>
      <c r="B41" s="258" t="s">
        <v>966</v>
      </c>
      <c r="C41" s="171">
        <v>0</v>
      </c>
      <c r="D41" s="135">
        <v>2.4079999999999999</v>
      </c>
      <c r="E41" s="136">
        <v>0.41299999999999998</v>
      </c>
      <c r="F41" s="137">
        <v>0.03</v>
      </c>
      <c r="G41" s="172">
        <v>437.67</v>
      </c>
      <c r="H41" s="172">
        <v>1.63</v>
      </c>
      <c r="I41" s="178">
        <v>3.21</v>
      </c>
      <c r="J41" s="40">
        <v>8.6999999999999994E-2</v>
      </c>
    </row>
    <row r="42" spans="1:10" ht="27.75" customHeight="1" x14ac:dyDescent="0.2">
      <c r="A42" s="174" t="s">
        <v>566</v>
      </c>
      <c r="B42" s="258" t="s">
        <v>967</v>
      </c>
      <c r="C42" s="171">
        <v>0</v>
      </c>
      <c r="D42" s="135">
        <v>2.4079999999999999</v>
      </c>
      <c r="E42" s="136">
        <v>0.41299999999999998</v>
      </c>
      <c r="F42" s="137">
        <v>0.03</v>
      </c>
      <c r="G42" s="172">
        <v>803.65</v>
      </c>
      <c r="H42" s="172">
        <v>1.63</v>
      </c>
      <c r="I42" s="178">
        <v>3.21</v>
      </c>
      <c r="J42" s="40">
        <v>8.6999999999999994E-2</v>
      </c>
    </row>
    <row r="43" spans="1:10" ht="27.75" customHeight="1" x14ac:dyDescent="0.2">
      <c r="A43" s="174" t="s">
        <v>567</v>
      </c>
      <c r="B43" s="258" t="s">
        <v>931</v>
      </c>
      <c r="C43" s="171">
        <v>0</v>
      </c>
      <c r="D43" s="135">
        <v>2.423</v>
      </c>
      <c r="E43" s="136">
        <v>0.38100000000000001</v>
      </c>
      <c r="F43" s="137">
        <v>2.7E-2</v>
      </c>
      <c r="G43" s="172">
        <v>7.32</v>
      </c>
      <c r="H43" s="172">
        <v>2.91</v>
      </c>
      <c r="I43" s="178">
        <v>4.38</v>
      </c>
      <c r="J43" s="40">
        <v>8.8999999999999996E-2</v>
      </c>
    </row>
    <row r="44" spans="1:10" ht="27.75" customHeight="1" x14ac:dyDescent="0.2">
      <c r="A44" s="174" t="s">
        <v>568</v>
      </c>
      <c r="B44" s="258" t="s">
        <v>1004</v>
      </c>
      <c r="C44" s="171">
        <v>0</v>
      </c>
      <c r="D44" s="135">
        <v>2.423</v>
      </c>
      <c r="E44" s="136">
        <v>0.38100000000000001</v>
      </c>
      <c r="F44" s="137">
        <v>2.7E-2</v>
      </c>
      <c r="G44" s="172">
        <v>240.8</v>
      </c>
      <c r="H44" s="172">
        <v>2.91</v>
      </c>
      <c r="I44" s="178">
        <v>4.38</v>
      </c>
      <c r="J44" s="40">
        <v>8.8999999999999996E-2</v>
      </c>
    </row>
    <row r="45" spans="1:10" ht="27.75" customHeight="1" x14ac:dyDescent="0.2">
      <c r="A45" s="174" t="s">
        <v>569</v>
      </c>
      <c r="B45" s="258" t="s">
        <v>1005</v>
      </c>
      <c r="C45" s="171">
        <v>0</v>
      </c>
      <c r="D45" s="135">
        <v>2.423</v>
      </c>
      <c r="E45" s="136">
        <v>0.38100000000000001</v>
      </c>
      <c r="F45" s="137">
        <v>2.7E-2</v>
      </c>
      <c r="G45" s="172">
        <v>408.14</v>
      </c>
      <c r="H45" s="172">
        <v>2.91</v>
      </c>
      <c r="I45" s="178">
        <v>4.38</v>
      </c>
      <c r="J45" s="40">
        <v>8.8999999999999996E-2</v>
      </c>
    </row>
    <row r="46" spans="1:10" ht="27.75" customHeight="1" x14ac:dyDescent="0.2">
      <c r="A46" s="174" t="s">
        <v>570</v>
      </c>
      <c r="B46" s="258" t="s">
        <v>1006</v>
      </c>
      <c r="C46" s="171">
        <v>0</v>
      </c>
      <c r="D46" s="135">
        <v>2.423</v>
      </c>
      <c r="E46" s="136">
        <v>0.38100000000000001</v>
      </c>
      <c r="F46" s="137">
        <v>2.7E-2</v>
      </c>
      <c r="G46" s="172">
        <v>637.17999999999995</v>
      </c>
      <c r="H46" s="172">
        <v>2.91</v>
      </c>
      <c r="I46" s="178">
        <v>4.38</v>
      </c>
      <c r="J46" s="40">
        <v>8.8999999999999996E-2</v>
      </c>
    </row>
    <row r="47" spans="1:10" ht="27.75" customHeight="1" x14ac:dyDescent="0.2">
      <c r="A47" s="174" t="s">
        <v>571</v>
      </c>
      <c r="B47" s="258" t="s">
        <v>1007</v>
      </c>
      <c r="C47" s="171">
        <v>0</v>
      </c>
      <c r="D47" s="135">
        <v>2.423</v>
      </c>
      <c r="E47" s="136">
        <v>0.38100000000000001</v>
      </c>
      <c r="F47" s="137">
        <v>2.7E-2</v>
      </c>
      <c r="G47" s="172">
        <v>1171.69</v>
      </c>
      <c r="H47" s="172">
        <v>2.91</v>
      </c>
      <c r="I47" s="178">
        <v>4.38</v>
      </c>
      <c r="J47" s="40">
        <v>8.8999999999999996E-2</v>
      </c>
    </row>
    <row r="48" spans="1:10" ht="27.75" customHeight="1" x14ac:dyDescent="0.2">
      <c r="A48" s="174" t="s">
        <v>572</v>
      </c>
      <c r="B48" s="258">
        <v>36</v>
      </c>
      <c r="C48" s="171">
        <v>0</v>
      </c>
      <c r="D48" s="135">
        <v>1.6479999999999999</v>
      </c>
      <c r="E48" s="136">
        <v>0.221</v>
      </c>
      <c r="F48" s="137">
        <v>1.4999999999999999E-2</v>
      </c>
      <c r="G48" s="172">
        <v>76.17</v>
      </c>
      <c r="H48" s="172">
        <v>4</v>
      </c>
      <c r="I48" s="178">
        <v>5.78</v>
      </c>
      <c r="J48" s="40">
        <v>5.1999999999999998E-2</v>
      </c>
    </row>
    <row r="49" spans="1:10" ht="27.75" customHeight="1" x14ac:dyDescent="0.2">
      <c r="A49" s="174" t="s">
        <v>573</v>
      </c>
      <c r="B49" s="258" t="s">
        <v>968</v>
      </c>
      <c r="C49" s="171">
        <v>0</v>
      </c>
      <c r="D49" s="135">
        <v>1.6479999999999999</v>
      </c>
      <c r="E49" s="136">
        <v>0.221</v>
      </c>
      <c r="F49" s="137">
        <v>1.4999999999999999E-2</v>
      </c>
      <c r="G49" s="172">
        <v>1189.93</v>
      </c>
      <c r="H49" s="172">
        <v>4</v>
      </c>
      <c r="I49" s="178">
        <v>5.78</v>
      </c>
      <c r="J49" s="40">
        <v>5.1999999999999998E-2</v>
      </c>
    </row>
    <row r="50" spans="1:10" ht="27.75" customHeight="1" x14ac:dyDescent="0.2">
      <c r="A50" s="174" t="s">
        <v>574</v>
      </c>
      <c r="B50" s="258" t="s">
        <v>969</v>
      </c>
      <c r="C50" s="171">
        <v>0</v>
      </c>
      <c r="D50" s="135">
        <v>1.6479999999999999</v>
      </c>
      <c r="E50" s="136">
        <v>0.221</v>
      </c>
      <c r="F50" s="137">
        <v>1.4999999999999999E-2</v>
      </c>
      <c r="G50" s="172">
        <v>3987.7</v>
      </c>
      <c r="H50" s="172">
        <v>4</v>
      </c>
      <c r="I50" s="178">
        <v>5.78</v>
      </c>
      <c r="J50" s="40">
        <v>5.1999999999999998E-2</v>
      </c>
    </row>
    <row r="51" spans="1:10" ht="27.75" customHeight="1" x14ac:dyDescent="0.2">
      <c r="A51" s="174" t="s">
        <v>575</v>
      </c>
      <c r="B51" s="258" t="s">
        <v>970</v>
      </c>
      <c r="C51" s="171">
        <v>0</v>
      </c>
      <c r="D51" s="135">
        <v>1.6479999999999999</v>
      </c>
      <c r="E51" s="136">
        <v>0.221</v>
      </c>
      <c r="F51" s="137">
        <v>1.4999999999999999E-2</v>
      </c>
      <c r="G51" s="172">
        <v>8732.4699999999993</v>
      </c>
      <c r="H51" s="172">
        <v>4</v>
      </c>
      <c r="I51" s="178">
        <v>5.78</v>
      </c>
      <c r="J51" s="40">
        <v>5.1999999999999998E-2</v>
      </c>
    </row>
    <row r="52" spans="1:10" ht="27.75" customHeight="1" x14ac:dyDescent="0.2">
      <c r="A52" s="174" t="s">
        <v>576</v>
      </c>
      <c r="B52" s="258" t="s">
        <v>971</v>
      </c>
      <c r="C52" s="171">
        <v>0</v>
      </c>
      <c r="D52" s="135">
        <v>1.6479999999999999</v>
      </c>
      <c r="E52" s="136">
        <v>0.221</v>
      </c>
      <c r="F52" s="137">
        <v>1.4999999999999999E-2</v>
      </c>
      <c r="G52" s="172">
        <v>22615.23</v>
      </c>
      <c r="H52" s="172">
        <v>4</v>
      </c>
      <c r="I52" s="178">
        <v>5.78</v>
      </c>
      <c r="J52" s="40">
        <v>5.1999999999999998E-2</v>
      </c>
    </row>
    <row r="53" spans="1:10" ht="27.75" customHeight="1" x14ac:dyDescent="0.2">
      <c r="A53" s="174" t="s">
        <v>471</v>
      </c>
      <c r="B53" s="258" t="s">
        <v>1015</v>
      </c>
      <c r="C53" s="171" t="s">
        <v>464</v>
      </c>
      <c r="D53" s="138">
        <v>11.534000000000001</v>
      </c>
      <c r="E53" s="139">
        <v>1.673</v>
      </c>
      <c r="F53" s="137">
        <v>1.0740000000000001</v>
      </c>
      <c r="G53" s="173" t="s">
        <v>732</v>
      </c>
      <c r="H53" s="173" t="s">
        <v>732</v>
      </c>
      <c r="I53" s="177" t="s">
        <v>732</v>
      </c>
      <c r="J53" s="41" t="s">
        <v>732</v>
      </c>
    </row>
    <row r="54" spans="1:10" ht="27.75" customHeight="1" x14ac:dyDescent="0.2">
      <c r="A54" s="174" t="s">
        <v>472</v>
      </c>
      <c r="B54" s="258" t="s">
        <v>951</v>
      </c>
      <c r="C54" s="171">
        <v>0</v>
      </c>
      <c r="D54" s="135">
        <v>-4.1550000000000002</v>
      </c>
      <c r="E54" s="136">
        <v>-0.73799999999999999</v>
      </c>
      <c r="F54" s="137">
        <v>-5.3999999999999999E-2</v>
      </c>
      <c r="G54" s="172">
        <v>0</v>
      </c>
      <c r="H54" s="173" t="s">
        <v>732</v>
      </c>
      <c r="I54" s="177" t="s">
        <v>732</v>
      </c>
      <c r="J54" s="41" t="s">
        <v>732</v>
      </c>
    </row>
    <row r="55" spans="1:10" ht="27.75" customHeight="1" x14ac:dyDescent="0.2">
      <c r="A55" s="174" t="s">
        <v>473</v>
      </c>
      <c r="B55" s="258" t="s">
        <v>952</v>
      </c>
      <c r="C55" s="171">
        <v>0</v>
      </c>
      <c r="D55" s="135">
        <v>-3.6520000000000001</v>
      </c>
      <c r="E55" s="136">
        <v>-0.63500000000000001</v>
      </c>
      <c r="F55" s="137">
        <v>-4.5999999999999999E-2</v>
      </c>
      <c r="G55" s="172">
        <v>0</v>
      </c>
      <c r="H55" s="173" t="s">
        <v>732</v>
      </c>
      <c r="I55" s="177" t="s">
        <v>732</v>
      </c>
      <c r="J55" s="41" t="s">
        <v>732</v>
      </c>
    </row>
    <row r="56" spans="1:10" ht="27.75" customHeight="1" x14ac:dyDescent="0.2">
      <c r="A56" s="174" t="s">
        <v>474</v>
      </c>
      <c r="B56" s="258" t="s">
        <v>953</v>
      </c>
      <c r="C56" s="171">
        <v>0</v>
      </c>
      <c r="D56" s="135">
        <v>-4.1550000000000002</v>
      </c>
      <c r="E56" s="136">
        <v>-0.73799999999999999</v>
      </c>
      <c r="F56" s="137">
        <v>-5.3999999999999999E-2</v>
      </c>
      <c r="G56" s="172">
        <v>0</v>
      </c>
      <c r="H56" s="173" t="s">
        <v>732</v>
      </c>
      <c r="I56" s="177" t="s">
        <v>732</v>
      </c>
      <c r="J56" s="40">
        <v>0.155</v>
      </c>
    </row>
    <row r="57" spans="1:10" ht="27.75" customHeight="1" x14ac:dyDescent="0.2">
      <c r="A57" s="174" t="s">
        <v>475</v>
      </c>
      <c r="B57" s="258" t="s">
        <v>954</v>
      </c>
      <c r="C57" s="171">
        <v>0</v>
      </c>
      <c r="D57" s="135">
        <v>-3.6520000000000001</v>
      </c>
      <c r="E57" s="136">
        <v>-0.63500000000000001</v>
      </c>
      <c r="F57" s="137">
        <v>-4.5999999999999999E-2</v>
      </c>
      <c r="G57" s="172">
        <v>0</v>
      </c>
      <c r="H57" s="173" t="s">
        <v>732</v>
      </c>
      <c r="I57" s="177" t="s">
        <v>732</v>
      </c>
      <c r="J57" s="40">
        <v>0.13100000000000001</v>
      </c>
    </row>
    <row r="58" spans="1:10" ht="27.75" customHeight="1" x14ac:dyDescent="0.2">
      <c r="A58" s="174" t="s">
        <v>476</v>
      </c>
      <c r="B58" s="258" t="s">
        <v>955</v>
      </c>
      <c r="C58" s="171">
        <v>0</v>
      </c>
      <c r="D58" s="135">
        <v>-2.3889999999999998</v>
      </c>
      <c r="E58" s="136">
        <v>-0.36699999999999999</v>
      </c>
      <c r="F58" s="137">
        <v>-2.5999999999999999E-2</v>
      </c>
      <c r="G58" s="172">
        <v>0</v>
      </c>
      <c r="H58" s="173" t="s">
        <v>732</v>
      </c>
      <c r="I58" s="177" t="s">
        <v>732</v>
      </c>
      <c r="J58" s="40">
        <v>0.105</v>
      </c>
    </row>
    <row r="59" spans="1:10" ht="27.75" customHeight="1" x14ac:dyDescent="0.2">
      <c r="A59" s="170" t="s">
        <v>665</v>
      </c>
      <c r="B59" s="258" t="s">
        <v>932</v>
      </c>
      <c r="C59" s="171" t="s">
        <v>698</v>
      </c>
      <c r="D59" s="135">
        <v>2.8940000000000001</v>
      </c>
      <c r="E59" s="136">
        <v>0.51400000000000001</v>
      </c>
      <c r="F59" s="137">
        <v>3.7999999999999999E-2</v>
      </c>
      <c r="G59" s="172">
        <v>14.95</v>
      </c>
      <c r="H59" s="173" t="s">
        <v>732</v>
      </c>
      <c r="I59" s="177" t="s">
        <v>732</v>
      </c>
      <c r="J59" s="41" t="s">
        <v>732</v>
      </c>
    </row>
    <row r="60" spans="1:10" ht="27.75" customHeight="1" x14ac:dyDescent="0.2">
      <c r="A60" s="170" t="s">
        <v>666</v>
      </c>
      <c r="B60" s="258"/>
      <c r="C60" s="171" t="s">
        <v>462</v>
      </c>
      <c r="D60" s="135">
        <v>2.8940000000000001</v>
      </c>
      <c r="E60" s="136">
        <v>0.51400000000000001</v>
      </c>
      <c r="F60" s="137">
        <v>3.7999999999999999E-2</v>
      </c>
      <c r="G60" s="173" t="s">
        <v>732</v>
      </c>
      <c r="H60" s="173" t="s">
        <v>732</v>
      </c>
      <c r="I60" s="177" t="s">
        <v>732</v>
      </c>
      <c r="J60" s="41" t="s">
        <v>732</v>
      </c>
    </row>
    <row r="61" spans="1:10" ht="27.75" customHeight="1" x14ac:dyDescent="0.2">
      <c r="A61" s="170" t="s">
        <v>667</v>
      </c>
      <c r="B61" s="258"/>
      <c r="C61" s="171" t="s">
        <v>699</v>
      </c>
      <c r="D61" s="135">
        <v>2.5310000000000001</v>
      </c>
      <c r="E61" s="136">
        <v>0.45</v>
      </c>
      <c r="F61" s="137">
        <v>3.3000000000000002E-2</v>
      </c>
      <c r="G61" s="172">
        <v>3.16</v>
      </c>
      <c r="H61" s="173" t="s">
        <v>732</v>
      </c>
      <c r="I61" s="177" t="s">
        <v>732</v>
      </c>
      <c r="J61" s="41" t="s">
        <v>732</v>
      </c>
    </row>
    <row r="62" spans="1:10" ht="27.75" customHeight="1" x14ac:dyDescent="0.2">
      <c r="A62" s="170" t="s">
        <v>668</v>
      </c>
      <c r="B62" s="258" t="s">
        <v>980</v>
      </c>
      <c r="C62" s="171" t="s">
        <v>699</v>
      </c>
      <c r="D62" s="135">
        <v>2.5310000000000001</v>
      </c>
      <c r="E62" s="136">
        <v>0.45</v>
      </c>
      <c r="F62" s="137">
        <v>3.3000000000000002E-2</v>
      </c>
      <c r="G62" s="172">
        <v>4.9000000000000004</v>
      </c>
      <c r="H62" s="173" t="s">
        <v>732</v>
      </c>
      <c r="I62" s="177" t="s">
        <v>732</v>
      </c>
      <c r="J62" s="41" t="s">
        <v>732</v>
      </c>
    </row>
    <row r="63" spans="1:10" ht="27.75" customHeight="1" x14ac:dyDescent="0.2">
      <c r="A63" s="170" t="s">
        <v>669</v>
      </c>
      <c r="B63" s="258" t="s">
        <v>981</v>
      </c>
      <c r="C63" s="171" t="s">
        <v>699</v>
      </c>
      <c r="D63" s="135">
        <v>2.5310000000000001</v>
      </c>
      <c r="E63" s="136">
        <v>0.45</v>
      </c>
      <c r="F63" s="137">
        <v>3.3000000000000002E-2</v>
      </c>
      <c r="G63" s="172">
        <v>12.33</v>
      </c>
      <c r="H63" s="173" t="s">
        <v>732</v>
      </c>
      <c r="I63" s="177" t="s">
        <v>732</v>
      </c>
      <c r="J63" s="41" t="s">
        <v>732</v>
      </c>
    </row>
    <row r="64" spans="1:10" ht="27.75" customHeight="1" x14ac:dyDescent="0.2">
      <c r="A64" s="170" t="s">
        <v>670</v>
      </c>
      <c r="B64" s="258" t="s">
        <v>982</v>
      </c>
      <c r="C64" s="171" t="s">
        <v>699</v>
      </c>
      <c r="D64" s="135">
        <v>2.5310000000000001</v>
      </c>
      <c r="E64" s="136">
        <v>0.45</v>
      </c>
      <c r="F64" s="137">
        <v>3.3000000000000002E-2</v>
      </c>
      <c r="G64" s="172">
        <v>26.03</v>
      </c>
      <c r="H64" s="173" t="s">
        <v>732</v>
      </c>
      <c r="I64" s="177" t="s">
        <v>732</v>
      </c>
      <c r="J64" s="41" t="s">
        <v>732</v>
      </c>
    </row>
    <row r="65" spans="1:10" ht="27.75" customHeight="1" x14ac:dyDescent="0.2">
      <c r="A65" s="170" t="s">
        <v>671</v>
      </c>
      <c r="B65" s="258" t="s">
        <v>983</v>
      </c>
      <c r="C65" s="171" t="s">
        <v>699</v>
      </c>
      <c r="D65" s="135">
        <v>2.5310000000000001</v>
      </c>
      <c r="E65" s="136">
        <v>0.45</v>
      </c>
      <c r="F65" s="137">
        <v>3.3000000000000002E-2</v>
      </c>
      <c r="G65" s="172">
        <v>74.42</v>
      </c>
      <c r="H65" s="173" t="s">
        <v>732</v>
      </c>
      <c r="I65" s="177" t="s">
        <v>732</v>
      </c>
      <c r="J65" s="41" t="s">
        <v>732</v>
      </c>
    </row>
    <row r="66" spans="1:10" ht="27.75" customHeight="1" x14ac:dyDescent="0.2">
      <c r="A66" s="170" t="s">
        <v>477</v>
      </c>
      <c r="B66" s="258"/>
      <c r="C66" s="171" t="s">
        <v>463</v>
      </c>
      <c r="D66" s="135">
        <v>2.5310000000000001</v>
      </c>
      <c r="E66" s="136">
        <v>0.45</v>
      </c>
      <c r="F66" s="137">
        <v>3.3000000000000002E-2</v>
      </c>
      <c r="G66" s="173" t="s">
        <v>732</v>
      </c>
      <c r="H66" s="173" t="s">
        <v>732</v>
      </c>
      <c r="I66" s="177" t="s">
        <v>732</v>
      </c>
      <c r="J66" s="41" t="s">
        <v>732</v>
      </c>
    </row>
    <row r="67" spans="1:10" ht="27.75" customHeight="1" x14ac:dyDescent="0.2">
      <c r="A67" s="170" t="s">
        <v>672</v>
      </c>
      <c r="B67" s="258" t="s">
        <v>984</v>
      </c>
      <c r="C67" s="171">
        <v>0</v>
      </c>
      <c r="D67" s="135">
        <v>1.83</v>
      </c>
      <c r="E67" s="136">
        <v>0.313</v>
      </c>
      <c r="F67" s="137">
        <v>2.3E-2</v>
      </c>
      <c r="G67" s="172">
        <v>4.8899999999999997</v>
      </c>
      <c r="H67" s="172">
        <v>1.24</v>
      </c>
      <c r="I67" s="178">
        <v>2.44</v>
      </c>
      <c r="J67" s="40">
        <v>6.6000000000000003E-2</v>
      </c>
    </row>
    <row r="68" spans="1:10" ht="27.75" customHeight="1" x14ac:dyDescent="0.2">
      <c r="A68" s="170" t="s">
        <v>673</v>
      </c>
      <c r="B68" s="258" t="s">
        <v>985</v>
      </c>
      <c r="C68" s="171">
        <v>0</v>
      </c>
      <c r="D68" s="135">
        <v>1.83</v>
      </c>
      <c r="E68" s="136">
        <v>0.313</v>
      </c>
      <c r="F68" s="137">
        <v>2.3E-2</v>
      </c>
      <c r="G68" s="172">
        <v>126.38</v>
      </c>
      <c r="H68" s="172">
        <v>1.24</v>
      </c>
      <c r="I68" s="178">
        <v>2.44</v>
      </c>
      <c r="J68" s="40">
        <v>6.6000000000000003E-2</v>
      </c>
    </row>
    <row r="69" spans="1:10" ht="27.75" customHeight="1" x14ac:dyDescent="0.2">
      <c r="A69" s="170" t="s">
        <v>674</v>
      </c>
      <c r="B69" s="258" t="s">
        <v>986</v>
      </c>
      <c r="C69" s="171">
        <v>0</v>
      </c>
      <c r="D69" s="135">
        <v>1.83</v>
      </c>
      <c r="E69" s="136">
        <v>0.313</v>
      </c>
      <c r="F69" s="137">
        <v>2.3E-2</v>
      </c>
      <c r="G69" s="172">
        <v>213.44</v>
      </c>
      <c r="H69" s="172">
        <v>1.24</v>
      </c>
      <c r="I69" s="178">
        <v>2.44</v>
      </c>
      <c r="J69" s="40">
        <v>6.6000000000000003E-2</v>
      </c>
    </row>
    <row r="70" spans="1:10" ht="27.75" customHeight="1" x14ac:dyDescent="0.2">
      <c r="A70" s="170" t="s">
        <v>675</v>
      </c>
      <c r="B70" s="258" t="s">
        <v>987</v>
      </c>
      <c r="C70" s="171">
        <v>0</v>
      </c>
      <c r="D70" s="135">
        <v>1.83</v>
      </c>
      <c r="E70" s="136">
        <v>0.313</v>
      </c>
      <c r="F70" s="137">
        <v>2.3E-2</v>
      </c>
      <c r="G70" s="172">
        <v>332.62</v>
      </c>
      <c r="H70" s="172">
        <v>1.24</v>
      </c>
      <c r="I70" s="178">
        <v>2.44</v>
      </c>
      <c r="J70" s="40">
        <v>6.6000000000000003E-2</v>
      </c>
    </row>
    <row r="71" spans="1:10" ht="27.75" customHeight="1" x14ac:dyDescent="0.2">
      <c r="A71" s="170" t="s">
        <v>676</v>
      </c>
      <c r="B71" s="258" t="s">
        <v>988</v>
      </c>
      <c r="C71" s="171">
        <v>0</v>
      </c>
      <c r="D71" s="135">
        <v>1.83</v>
      </c>
      <c r="E71" s="136">
        <v>0.313</v>
      </c>
      <c r="F71" s="137">
        <v>2.3E-2</v>
      </c>
      <c r="G71" s="172">
        <v>610.73</v>
      </c>
      <c r="H71" s="172">
        <v>1.24</v>
      </c>
      <c r="I71" s="178">
        <v>2.44</v>
      </c>
      <c r="J71" s="40">
        <v>6.6000000000000003E-2</v>
      </c>
    </row>
    <row r="72" spans="1:10" ht="27.75" customHeight="1" x14ac:dyDescent="0.2">
      <c r="A72" s="170" t="s">
        <v>677</v>
      </c>
      <c r="B72" s="258" t="s">
        <v>989</v>
      </c>
      <c r="C72" s="171">
        <v>0</v>
      </c>
      <c r="D72" s="135">
        <v>1.8160000000000001</v>
      </c>
      <c r="E72" s="136">
        <v>0.28599999999999998</v>
      </c>
      <c r="F72" s="137">
        <v>0.02</v>
      </c>
      <c r="G72" s="172">
        <v>5.49</v>
      </c>
      <c r="H72" s="172">
        <v>2.1800000000000002</v>
      </c>
      <c r="I72" s="178">
        <v>3.28</v>
      </c>
      <c r="J72" s="40">
        <v>6.7000000000000004E-2</v>
      </c>
    </row>
    <row r="73" spans="1:10" ht="27.75" customHeight="1" x14ac:dyDescent="0.2">
      <c r="A73" s="170" t="s">
        <v>678</v>
      </c>
      <c r="B73" s="258" t="s">
        <v>990</v>
      </c>
      <c r="C73" s="171">
        <v>0</v>
      </c>
      <c r="D73" s="135">
        <v>1.8160000000000001</v>
      </c>
      <c r="E73" s="136">
        <v>0.28599999999999998</v>
      </c>
      <c r="F73" s="137">
        <v>0.02</v>
      </c>
      <c r="G73" s="172">
        <v>180.49</v>
      </c>
      <c r="H73" s="172">
        <v>2.1800000000000002</v>
      </c>
      <c r="I73" s="178">
        <v>3.28</v>
      </c>
      <c r="J73" s="40">
        <v>6.7000000000000004E-2</v>
      </c>
    </row>
    <row r="74" spans="1:10" ht="27.75" customHeight="1" x14ac:dyDescent="0.2">
      <c r="A74" s="170" t="s">
        <v>679</v>
      </c>
      <c r="B74" s="258" t="s">
        <v>991</v>
      </c>
      <c r="C74" s="171">
        <v>0</v>
      </c>
      <c r="D74" s="135">
        <v>1.8160000000000001</v>
      </c>
      <c r="E74" s="136">
        <v>0.28599999999999998</v>
      </c>
      <c r="F74" s="137">
        <v>0.02</v>
      </c>
      <c r="G74" s="172">
        <v>305.91000000000003</v>
      </c>
      <c r="H74" s="172">
        <v>2.1800000000000002</v>
      </c>
      <c r="I74" s="178">
        <v>3.28</v>
      </c>
      <c r="J74" s="40">
        <v>6.7000000000000004E-2</v>
      </c>
    </row>
    <row r="75" spans="1:10" ht="27.75" customHeight="1" x14ac:dyDescent="0.2">
      <c r="A75" s="170" t="s">
        <v>680</v>
      </c>
      <c r="B75" s="258" t="s">
        <v>992</v>
      </c>
      <c r="C75" s="171">
        <v>0</v>
      </c>
      <c r="D75" s="135">
        <v>1.8160000000000001</v>
      </c>
      <c r="E75" s="136">
        <v>0.28599999999999998</v>
      </c>
      <c r="F75" s="137">
        <v>0.02</v>
      </c>
      <c r="G75" s="172">
        <v>477.58</v>
      </c>
      <c r="H75" s="172">
        <v>2.1800000000000002</v>
      </c>
      <c r="I75" s="178">
        <v>3.28</v>
      </c>
      <c r="J75" s="40">
        <v>6.7000000000000004E-2</v>
      </c>
    </row>
    <row r="76" spans="1:10" ht="27.75" customHeight="1" x14ac:dyDescent="0.2">
      <c r="A76" s="170" t="s">
        <v>681</v>
      </c>
      <c r="B76" s="258" t="s">
        <v>993</v>
      </c>
      <c r="C76" s="171">
        <v>0</v>
      </c>
      <c r="D76" s="135">
        <v>1.8160000000000001</v>
      </c>
      <c r="E76" s="136">
        <v>0.28599999999999998</v>
      </c>
      <c r="F76" s="137">
        <v>0.02</v>
      </c>
      <c r="G76" s="172">
        <v>878.2</v>
      </c>
      <c r="H76" s="172">
        <v>2.1800000000000002</v>
      </c>
      <c r="I76" s="178">
        <v>3.28</v>
      </c>
      <c r="J76" s="40">
        <v>6.7000000000000004E-2</v>
      </c>
    </row>
    <row r="77" spans="1:10" ht="27.75" customHeight="1" x14ac:dyDescent="0.2">
      <c r="A77" s="170" t="s">
        <v>682</v>
      </c>
      <c r="B77" s="258" t="s">
        <v>994</v>
      </c>
      <c r="C77" s="171">
        <v>0</v>
      </c>
      <c r="D77" s="135">
        <v>1.2270000000000001</v>
      </c>
      <c r="E77" s="136">
        <v>0.16500000000000001</v>
      </c>
      <c r="F77" s="137">
        <v>1.0999999999999999E-2</v>
      </c>
      <c r="G77" s="172">
        <v>56.72</v>
      </c>
      <c r="H77" s="172">
        <v>2.98</v>
      </c>
      <c r="I77" s="178">
        <v>4.3</v>
      </c>
      <c r="J77" s="40">
        <v>3.9E-2</v>
      </c>
    </row>
    <row r="78" spans="1:10" ht="27.75" customHeight="1" x14ac:dyDescent="0.2">
      <c r="A78" s="170" t="s">
        <v>683</v>
      </c>
      <c r="B78" s="258" t="s">
        <v>995</v>
      </c>
      <c r="C78" s="171">
        <v>0</v>
      </c>
      <c r="D78" s="135">
        <v>1.2270000000000001</v>
      </c>
      <c r="E78" s="136">
        <v>0.16500000000000001</v>
      </c>
      <c r="F78" s="137">
        <v>1.0999999999999999E-2</v>
      </c>
      <c r="G78" s="172">
        <v>885.95</v>
      </c>
      <c r="H78" s="172">
        <v>2.98</v>
      </c>
      <c r="I78" s="178">
        <v>4.3</v>
      </c>
      <c r="J78" s="40">
        <v>3.9E-2</v>
      </c>
    </row>
    <row r="79" spans="1:10" ht="27.75" customHeight="1" x14ac:dyDescent="0.2">
      <c r="A79" s="170" t="s">
        <v>684</v>
      </c>
      <c r="B79" s="258" t="s">
        <v>996</v>
      </c>
      <c r="C79" s="171">
        <v>0</v>
      </c>
      <c r="D79" s="135">
        <v>1.2270000000000001</v>
      </c>
      <c r="E79" s="136">
        <v>0.16500000000000001</v>
      </c>
      <c r="F79" s="137">
        <v>1.0999999999999999E-2</v>
      </c>
      <c r="G79" s="172">
        <v>2969</v>
      </c>
      <c r="H79" s="172">
        <v>2.98</v>
      </c>
      <c r="I79" s="178">
        <v>4.3</v>
      </c>
      <c r="J79" s="40">
        <v>3.9E-2</v>
      </c>
    </row>
    <row r="80" spans="1:10" ht="27.75" customHeight="1" x14ac:dyDescent="0.2">
      <c r="A80" s="170" t="s">
        <v>685</v>
      </c>
      <c r="B80" s="258" t="s">
        <v>997</v>
      </c>
      <c r="C80" s="171">
        <v>0</v>
      </c>
      <c r="D80" s="135">
        <v>1.2270000000000001</v>
      </c>
      <c r="E80" s="136">
        <v>0.16500000000000001</v>
      </c>
      <c r="F80" s="137">
        <v>1.0999999999999999E-2</v>
      </c>
      <c r="G80" s="172">
        <v>6501.64</v>
      </c>
      <c r="H80" s="172">
        <v>2.98</v>
      </c>
      <c r="I80" s="178">
        <v>4.3</v>
      </c>
      <c r="J80" s="40">
        <v>3.9E-2</v>
      </c>
    </row>
    <row r="81" spans="1:10" ht="27.75" customHeight="1" x14ac:dyDescent="0.2">
      <c r="A81" s="170" t="s">
        <v>686</v>
      </c>
      <c r="B81" s="258" t="s">
        <v>998</v>
      </c>
      <c r="C81" s="171">
        <v>0</v>
      </c>
      <c r="D81" s="135">
        <v>1.2270000000000001</v>
      </c>
      <c r="E81" s="136">
        <v>0.16500000000000001</v>
      </c>
      <c r="F81" s="137">
        <v>1.0999999999999999E-2</v>
      </c>
      <c r="G81" s="172">
        <v>16837.84</v>
      </c>
      <c r="H81" s="172">
        <v>2.98</v>
      </c>
      <c r="I81" s="178">
        <v>4.3</v>
      </c>
      <c r="J81" s="40">
        <v>3.9E-2</v>
      </c>
    </row>
    <row r="82" spans="1:10" ht="27.75" customHeight="1" x14ac:dyDescent="0.2">
      <c r="A82" s="170" t="s">
        <v>478</v>
      </c>
      <c r="B82" s="258" t="s">
        <v>1008</v>
      </c>
      <c r="C82" s="171" t="s">
        <v>464</v>
      </c>
      <c r="D82" s="138">
        <v>8.7650000000000006</v>
      </c>
      <c r="E82" s="139">
        <v>1.2709999999999999</v>
      </c>
      <c r="F82" s="137">
        <v>0.81599999999999995</v>
      </c>
      <c r="G82" s="173" t="s">
        <v>732</v>
      </c>
      <c r="H82" s="173" t="s">
        <v>732</v>
      </c>
      <c r="I82" s="177" t="s">
        <v>732</v>
      </c>
      <c r="J82" s="41" t="s">
        <v>732</v>
      </c>
    </row>
    <row r="83" spans="1:10" ht="27.75" customHeight="1" x14ac:dyDescent="0.2">
      <c r="A83" s="170" t="s">
        <v>479</v>
      </c>
      <c r="B83" s="258" t="s">
        <v>999</v>
      </c>
      <c r="C83" s="171">
        <v>0</v>
      </c>
      <c r="D83" s="135">
        <v>-2.5459999999999998</v>
      </c>
      <c r="E83" s="136">
        <v>-0.45200000000000001</v>
      </c>
      <c r="F83" s="137">
        <v>-3.3000000000000002E-2</v>
      </c>
      <c r="G83" s="172">
        <v>0</v>
      </c>
      <c r="H83" s="173" t="s">
        <v>732</v>
      </c>
      <c r="I83" s="177" t="s">
        <v>732</v>
      </c>
      <c r="J83" s="41" t="s">
        <v>732</v>
      </c>
    </row>
    <row r="84" spans="1:10" ht="27.75" customHeight="1" x14ac:dyDescent="0.2">
      <c r="A84" s="170" t="s">
        <v>480</v>
      </c>
      <c r="B84" s="258" t="s">
        <v>1000</v>
      </c>
      <c r="C84" s="171">
        <v>0</v>
      </c>
      <c r="D84" s="135">
        <v>-2.5190000000000001</v>
      </c>
      <c r="E84" s="136">
        <v>-0.438</v>
      </c>
      <c r="F84" s="137">
        <v>-3.2000000000000001E-2</v>
      </c>
      <c r="G84" s="172">
        <v>0</v>
      </c>
      <c r="H84" s="173" t="s">
        <v>732</v>
      </c>
      <c r="I84" s="177" t="s">
        <v>732</v>
      </c>
      <c r="J84" s="41" t="s">
        <v>732</v>
      </c>
    </row>
    <row r="85" spans="1:10" ht="27.75" customHeight="1" x14ac:dyDescent="0.2">
      <c r="A85" s="170" t="s">
        <v>481</v>
      </c>
      <c r="B85" s="258" t="s">
        <v>1001</v>
      </c>
      <c r="C85" s="171">
        <v>0</v>
      </c>
      <c r="D85" s="135">
        <v>-2.5459999999999998</v>
      </c>
      <c r="E85" s="136">
        <v>-0.45200000000000001</v>
      </c>
      <c r="F85" s="137">
        <v>-3.3000000000000002E-2</v>
      </c>
      <c r="G85" s="172">
        <v>0</v>
      </c>
      <c r="H85" s="173" t="s">
        <v>732</v>
      </c>
      <c r="I85" s="177" t="s">
        <v>732</v>
      </c>
      <c r="J85" s="40">
        <v>9.5000000000000001E-2</v>
      </c>
    </row>
    <row r="86" spans="1:10" ht="27.75" customHeight="1" x14ac:dyDescent="0.2">
      <c r="A86" s="170" t="s">
        <v>482</v>
      </c>
      <c r="B86" s="258" t="s">
        <v>1002</v>
      </c>
      <c r="C86" s="171">
        <v>0</v>
      </c>
      <c r="D86" s="135">
        <v>-2.5190000000000001</v>
      </c>
      <c r="E86" s="136">
        <v>-0.438</v>
      </c>
      <c r="F86" s="137">
        <v>-3.2000000000000001E-2</v>
      </c>
      <c r="G86" s="172">
        <v>0</v>
      </c>
      <c r="H86" s="173" t="s">
        <v>732</v>
      </c>
      <c r="I86" s="177" t="s">
        <v>732</v>
      </c>
      <c r="J86" s="40">
        <v>0.09</v>
      </c>
    </row>
    <row r="87" spans="1:10" ht="27.75" customHeight="1" x14ac:dyDescent="0.2">
      <c r="A87" s="170" t="s">
        <v>483</v>
      </c>
      <c r="B87" s="258" t="s">
        <v>1003</v>
      </c>
      <c r="C87" s="171">
        <v>0</v>
      </c>
      <c r="D87" s="135">
        <v>-2.3889999999999998</v>
      </c>
      <c r="E87" s="136">
        <v>-0.36699999999999999</v>
      </c>
      <c r="F87" s="137">
        <v>-2.5999999999999999E-2</v>
      </c>
      <c r="G87" s="172">
        <v>51.42</v>
      </c>
      <c r="H87" s="173" t="s">
        <v>732</v>
      </c>
      <c r="I87" s="177" t="s">
        <v>732</v>
      </c>
      <c r="J87" s="40">
        <v>0.105</v>
      </c>
    </row>
    <row r="88" spans="1:10" ht="27.75" customHeight="1" x14ac:dyDescent="0.2">
      <c r="A88" s="170" t="s">
        <v>643</v>
      </c>
      <c r="B88" s="258" t="s">
        <v>933</v>
      </c>
      <c r="C88" s="171" t="s">
        <v>698</v>
      </c>
      <c r="D88" s="135">
        <v>2.5110000000000001</v>
      </c>
      <c r="E88" s="136">
        <v>0.44600000000000001</v>
      </c>
      <c r="F88" s="137">
        <v>3.3000000000000002E-2</v>
      </c>
      <c r="G88" s="172">
        <v>14.21</v>
      </c>
      <c r="H88" s="173" t="s">
        <v>732</v>
      </c>
      <c r="I88" s="177" t="s">
        <v>732</v>
      </c>
      <c r="J88" s="41" t="s">
        <v>732</v>
      </c>
    </row>
    <row r="89" spans="1:10" ht="27.75" customHeight="1" x14ac:dyDescent="0.2">
      <c r="A89" s="170" t="s">
        <v>644</v>
      </c>
      <c r="B89" s="258"/>
      <c r="C89" s="171" t="s">
        <v>462</v>
      </c>
      <c r="D89" s="135">
        <v>2.5110000000000001</v>
      </c>
      <c r="E89" s="136">
        <v>0.44600000000000001</v>
      </c>
      <c r="F89" s="137">
        <v>3.3000000000000002E-2</v>
      </c>
      <c r="G89" s="173" t="s">
        <v>732</v>
      </c>
      <c r="H89" s="173" t="s">
        <v>732</v>
      </c>
      <c r="I89" s="177" t="s">
        <v>732</v>
      </c>
      <c r="J89" s="41" t="s">
        <v>732</v>
      </c>
    </row>
    <row r="90" spans="1:10" ht="27.75" customHeight="1" x14ac:dyDescent="0.2">
      <c r="A90" s="170" t="s">
        <v>645</v>
      </c>
      <c r="B90" s="258"/>
      <c r="C90" s="171" t="s">
        <v>699</v>
      </c>
      <c r="D90" s="135">
        <v>2.1960000000000002</v>
      </c>
      <c r="E90" s="136">
        <v>0.39</v>
      </c>
      <c r="F90" s="137">
        <v>2.9000000000000001E-2</v>
      </c>
      <c r="G90" s="172">
        <v>2.75</v>
      </c>
      <c r="H90" s="173" t="s">
        <v>732</v>
      </c>
      <c r="I90" s="177" t="s">
        <v>732</v>
      </c>
      <c r="J90" s="41" t="s">
        <v>732</v>
      </c>
    </row>
    <row r="91" spans="1:10" ht="27.75" customHeight="1" x14ac:dyDescent="0.2">
      <c r="A91" s="170" t="s">
        <v>646</v>
      </c>
      <c r="B91" s="258" t="s">
        <v>960</v>
      </c>
      <c r="C91" s="171" t="s">
        <v>699</v>
      </c>
      <c r="D91" s="135">
        <v>2.1960000000000002</v>
      </c>
      <c r="E91" s="136">
        <v>0.39</v>
      </c>
      <c r="F91" s="137">
        <v>2.9000000000000001E-2</v>
      </c>
      <c r="G91" s="172">
        <v>4.25</v>
      </c>
      <c r="H91" s="173" t="s">
        <v>732</v>
      </c>
      <c r="I91" s="177" t="s">
        <v>732</v>
      </c>
      <c r="J91" s="41" t="s">
        <v>732</v>
      </c>
    </row>
    <row r="92" spans="1:10" ht="27.75" customHeight="1" x14ac:dyDescent="0.2">
      <c r="A92" s="170" t="s">
        <v>647</v>
      </c>
      <c r="B92" s="258" t="s">
        <v>961</v>
      </c>
      <c r="C92" s="171" t="s">
        <v>699</v>
      </c>
      <c r="D92" s="135">
        <v>2.1960000000000002</v>
      </c>
      <c r="E92" s="136">
        <v>0.39</v>
      </c>
      <c r="F92" s="137">
        <v>2.9000000000000001E-2</v>
      </c>
      <c r="G92" s="172">
        <v>10.71</v>
      </c>
      <c r="H92" s="173" t="s">
        <v>732</v>
      </c>
      <c r="I92" s="177" t="s">
        <v>732</v>
      </c>
      <c r="J92" s="41" t="s">
        <v>732</v>
      </c>
    </row>
    <row r="93" spans="1:10" ht="27.75" customHeight="1" x14ac:dyDescent="0.2">
      <c r="A93" s="170" t="s">
        <v>648</v>
      </c>
      <c r="B93" s="258" t="s">
        <v>962</v>
      </c>
      <c r="C93" s="171" t="s">
        <v>699</v>
      </c>
      <c r="D93" s="135">
        <v>2.1960000000000002</v>
      </c>
      <c r="E93" s="136">
        <v>0.39</v>
      </c>
      <c r="F93" s="137">
        <v>2.9000000000000001E-2</v>
      </c>
      <c r="G93" s="172">
        <v>22.59</v>
      </c>
      <c r="H93" s="173" t="s">
        <v>732</v>
      </c>
      <c r="I93" s="177" t="s">
        <v>732</v>
      </c>
      <c r="J93" s="41" t="s">
        <v>732</v>
      </c>
    </row>
    <row r="94" spans="1:10" ht="27.75" customHeight="1" x14ac:dyDescent="0.2">
      <c r="A94" s="170" t="s">
        <v>649</v>
      </c>
      <c r="B94" s="258" t="s">
        <v>963</v>
      </c>
      <c r="C94" s="171" t="s">
        <v>699</v>
      </c>
      <c r="D94" s="135">
        <v>2.1960000000000002</v>
      </c>
      <c r="E94" s="136">
        <v>0.39</v>
      </c>
      <c r="F94" s="137">
        <v>2.9000000000000001E-2</v>
      </c>
      <c r="G94" s="172">
        <v>64.58</v>
      </c>
      <c r="H94" s="173" t="s">
        <v>732</v>
      </c>
      <c r="I94" s="177" t="s">
        <v>732</v>
      </c>
      <c r="J94" s="41" t="s">
        <v>732</v>
      </c>
    </row>
    <row r="95" spans="1:10" ht="27.75" customHeight="1" x14ac:dyDescent="0.2">
      <c r="A95" s="170" t="s">
        <v>484</v>
      </c>
      <c r="B95" s="258" t="s">
        <v>910</v>
      </c>
      <c r="C95" s="171" t="s">
        <v>463</v>
      </c>
      <c r="D95" s="135">
        <v>2.1960000000000002</v>
      </c>
      <c r="E95" s="136">
        <v>0.39</v>
      </c>
      <c r="F95" s="137">
        <v>2.9000000000000001E-2</v>
      </c>
      <c r="G95" s="173" t="s">
        <v>732</v>
      </c>
      <c r="H95" s="173" t="s">
        <v>732</v>
      </c>
      <c r="I95" s="177" t="s">
        <v>732</v>
      </c>
      <c r="J95" s="41" t="s">
        <v>732</v>
      </c>
    </row>
    <row r="96" spans="1:10" ht="27.75" customHeight="1" x14ac:dyDescent="0.2">
      <c r="A96" s="170" t="s">
        <v>650</v>
      </c>
      <c r="B96" s="258" t="s">
        <v>934</v>
      </c>
      <c r="C96" s="171">
        <v>0</v>
      </c>
      <c r="D96" s="135">
        <v>1.5880000000000001</v>
      </c>
      <c r="E96" s="136">
        <v>0.27200000000000002</v>
      </c>
      <c r="F96" s="137">
        <v>0.02</v>
      </c>
      <c r="G96" s="172">
        <v>4.25</v>
      </c>
      <c r="H96" s="172">
        <v>1.07</v>
      </c>
      <c r="I96" s="178">
        <v>2.12</v>
      </c>
      <c r="J96" s="40">
        <v>5.7000000000000002E-2</v>
      </c>
    </row>
    <row r="97" spans="1:10" ht="27.75" customHeight="1" x14ac:dyDescent="0.2">
      <c r="A97" s="170" t="s">
        <v>651</v>
      </c>
      <c r="B97" s="258" t="s">
        <v>935</v>
      </c>
      <c r="C97" s="171">
        <v>0</v>
      </c>
      <c r="D97" s="135">
        <v>1.5880000000000001</v>
      </c>
      <c r="E97" s="136">
        <v>0.27200000000000002</v>
      </c>
      <c r="F97" s="137">
        <v>0.02</v>
      </c>
      <c r="G97" s="172">
        <v>109.67</v>
      </c>
      <c r="H97" s="172">
        <v>1.07</v>
      </c>
      <c r="I97" s="178">
        <v>2.12</v>
      </c>
      <c r="J97" s="40">
        <v>5.7000000000000002E-2</v>
      </c>
    </row>
    <row r="98" spans="1:10" ht="27.75" customHeight="1" x14ac:dyDescent="0.2">
      <c r="A98" s="170" t="s">
        <v>652</v>
      </c>
      <c r="B98" s="258" t="s">
        <v>936</v>
      </c>
      <c r="C98" s="171">
        <v>0</v>
      </c>
      <c r="D98" s="135">
        <v>1.5880000000000001</v>
      </c>
      <c r="E98" s="136">
        <v>0.27200000000000002</v>
      </c>
      <c r="F98" s="137">
        <v>0.02</v>
      </c>
      <c r="G98" s="172">
        <v>185.22</v>
      </c>
      <c r="H98" s="172">
        <v>1.07</v>
      </c>
      <c r="I98" s="178">
        <v>2.12</v>
      </c>
      <c r="J98" s="40">
        <v>5.7000000000000002E-2</v>
      </c>
    </row>
    <row r="99" spans="1:10" ht="27.75" customHeight="1" x14ac:dyDescent="0.2">
      <c r="A99" s="170" t="s">
        <v>653</v>
      </c>
      <c r="B99" s="258" t="s">
        <v>937</v>
      </c>
      <c r="C99" s="171">
        <v>0</v>
      </c>
      <c r="D99" s="135">
        <v>1.5880000000000001</v>
      </c>
      <c r="E99" s="136">
        <v>0.27200000000000002</v>
      </c>
      <c r="F99" s="137">
        <v>0.02</v>
      </c>
      <c r="G99" s="172">
        <v>288.63</v>
      </c>
      <c r="H99" s="172">
        <v>1.07</v>
      </c>
      <c r="I99" s="178">
        <v>2.12</v>
      </c>
      <c r="J99" s="40">
        <v>5.7000000000000002E-2</v>
      </c>
    </row>
    <row r="100" spans="1:10" ht="27.75" customHeight="1" x14ac:dyDescent="0.2">
      <c r="A100" s="170" t="s">
        <v>654</v>
      </c>
      <c r="B100" s="258" t="s">
        <v>938</v>
      </c>
      <c r="C100" s="171">
        <v>0</v>
      </c>
      <c r="D100" s="135">
        <v>1.5880000000000001</v>
      </c>
      <c r="E100" s="136">
        <v>0.27200000000000002</v>
      </c>
      <c r="F100" s="137">
        <v>0.02</v>
      </c>
      <c r="G100" s="172">
        <v>529.96</v>
      </c>
      <c r="H100" s="172">
        <v>1.07</v>
      </c>
      <c r="I100" s="178">
        <v>2.12</v>
      </c>
      <c r="J100" s="40">
        <v>5.7000000000000002E-2</v>
      </c>
    </row>
    <row r="101" spans="1:10" ht="27.75" customHeight="1" x14ac:dyDescent="0.2">
      <c r="A101" s="170" t="s">
        <v>655</v>
      </c>
      <c r="B101" s="258" t="s">
        <v>939</v>
      </c>
      <c r="C101" s="171">
        <v>0</v>
      </c>
      <c r="D101" s="135">
        <v>1.5760000000000001</v>
      </c>
      <c r="E101" s="136">
        <v>0.248</v>
      </c>
      <c r="F101" s="137">
        <v>1.7999999999999999E-2</v>
      </c>
      <c r="G101" s="172">
        <v>4.7699999999999996</v>
      </c>
      <c r="H101" s="172">
        <v>1.89</v>
      </c>
      <c r="I101" s="178">
        <v>2.85</v>
      </c>
      <c r="J101" s="40">
        <v>5.8000000000000003E-2</v>
      </c>
    </row>
    <row r="102" spans="1:10" ht="27.75" customHeight="1" x14ac:dyDescent="0.2">
      <c r="A102" s="170" t="s">
        <v>656</v>
      </c>
      <c r="B102" s="258" t="s">
        <v>940</v>
      </c>
      <c r="C102" s="171">
        <v>0</v>
      </c>
      <c r="D102" s="135">
        <v>1.5760000000000001</v>
      </c>
      <c r="E102" s="136">
        <v>0.248</v>
      </c>
      <c r="F102" s="137">
        <v>1.7999999999999999E-2</v>
      </c>
      <c r="G102" s="172">
        <v>156.63</v>
      </c>
      <c r="H102" s="172">
        <v>1.89</v>
      </c>
      <c r="I102" s="178">
        <v>2.85</v>
      </c>
      <c r="J102" s="40">
        <v>5.8000000000000003E-2</v>
      </c>
    </row>
    <row r="103" spans="1:10" ht="27.75" customHeight="1" x14ac:dyDescent="0.2">
      <c r="A103" s="170" t="s">
        <v>657</v>
      </c>
      <c r="B103" s="258" t="s">
        <v>941</v>
      </c>
      <c r="C103" s="171">
        <v>0</v>
      </c>
      <c r="D103" s="135">
        <v>1.5760000000000001</v>
      </c>
      <c r="E103" s="136">
        <v>0.248</v>
      </c>
      <c r="F103" s="137">
        <v>1.7999999999999999E-2</v>
      </c>
      <c r="G103" s="172">
        <v>265.45999999999998</v>
      </c>
      <c r="H103" s="172">
        <v>1.89</v>
      </c>
      <c r="I103" s="178">
        <v>2.85</v>
      </c>
      <c r="J103" s="40">
        <v>5.8000000000000003E-2</v>
      </c>
    </row>
    <row r="104" spans="1:10" ht="27.75" customHeight="1" x14ac:dyDescent="0.2">
      <c r="A104" s="170" t="s">
        <v>658</v>
      </c>
      <c r="B104" s="258" t="s">
        <v>942</v>
      </c>
      <c r="C104" s="171">
        <v>0</v>
      </c>
      <c r="D104" s="135">
        <v>1.5760000000000001</v>
      </c>
      <c r="E104" s="136">
        <v>0.248</v>
      </c>
      <c r="F104" s="137">
        <v>1.7999999999999999E-2</v>
      </c>
      <c r="G104" s="172">
        <v>414.42</v>
      </c>
      <c r="H104" s="172">
        <v>1.89</v>
      </c>
      <c r="I104" s="178">
        <v>2.85</v>
      </c>
      <c r="J104" s="40">
        <v>5.8000000000000003E-2</v>
      </c>
    </row>
    <row r="105" spans="1:10" ht="27.75" customHeight="1" x14ac:dyDescent="0.2">
      <c r="A105" s="170" t="s">
        <v>659</v>
      </c>
      <c r="B105" s="258" t="s">
        <v>943</v>
      </c>
      <c r="C105" s="171">
        <v>0</v>
      </c>
      <c r="D105" s="135">
        <v>1.5760000000000001</v>
      </c>
      <c r="E105" s="136">
        <v>0.248</v>
      </c>
      <c r="F105" s="137">
        <v>1.7999999999999999E-2</v>
      </c>
      <c r="G105" s="172">
        <v>762.06</v>
      </c>
      <c r="H105" s="172">
        <v>1.89</v>
      </c>
      <c r="I105" s="178">
        <v>2.85</v>
      </c>
      <c r="J105" s="40">
        <v>5.8000000000000003E-2</v>
      </c>
    </row>
    <row r="106" spans="1:10" ht="27.75" customHeight="1" x14ac:dyDescent="0.2">
      <c r="A106" s="170" t="s">
        <v>660</v>
      </c>
      <c r="B106" s="258" t="s">
        <v>1016</v>
      </c>
      <c r="C106" s="171">
        <v>0</v>
      </c>
      <c r="D106" s="135">
        <v>1.0649999999999999</v>
      </c>
      <c r="E106" s="136">
        <v>0.14299999999999999</v>
      </c>
      <c r="F106" s="137">
        <v>0.01</v>
      </c>
      <c r="G106" s="172">
        <v>49.22</v>
      </c>
      <c r="H106" s="172">
        <v>2.58</v>
      </c>
      <c r="I106" s="178">
        <v>3.73</v>
      </c>
      <c r="J106" s="40">
        <v>3.4000000000000002E-2</v>
      </c>
    </row>
    <row r="107" spans="1:10" ht="27.75" customHeight="1" x14ac:dyDescent="0.2">
      <c r="A107" s="170" t="s">
        <v>661</v>
      </c>
      <c r="B107" s="258" t="s">
        <v>944</v>
      </c>
      <c r="C107" s="171">
        <v>0</v>
      </c>
      <c r="D107" s="135">
        <v>1.0649999999999999</v>
      </c>
      <c r="E107" s="136">
        <v>0.14299999999999999</v>
      </c>
      <c r="F107" s="137">
        <v>0.01</v>
      </c>
      <c r="G107" s="172">
        <v>768.78</v>
      </c>
      <c r="H107" s="172">
        <v>2.58</v>
      </c>
      <c r="I107" s="178">
        <v>3.73</v>
      </c>
      <c r="J107" s="40">
        <v>3.4000000000000002E-2</v>
      </c>
    </row>
    <row r="108" spans="1:10" ht="27.75" customHeight="1" x14ac:dyDescent="0.2">
      <c r="A108" s="170" t="s">
        <v>662</v>
      </c>
      <c r="B108" s="258" t="s">
        <v>945</v>
      </c>
      <c r="C108" s="171">
        <v>0</v>
      </c>
      <c r="D108" s="135">
        <v>1.0649999999999999</v>
      </c>
      <c r="E108" s="136">
        <v>0.14299999999999999</v>
      </c>
      <c r="F108" s="137">
        <v>0.01</v>
      </c>
      <c r="G108" s="172">
        <v>2576.33</v>
      </c>
      <c r="H108" s="172">
        <v>2.58</v>
      </c>
      <c r="I108" s="178">
        <v>3.73</v>
      </c>
      <c r="J108" s="40">
        <v>3.4000000000000002E-2</v>
      </c>
    </row>
    <row r="109" spans="1:10" ht="27.75" customHeight="1" x14ac:dyDescent="0.2">
      <c r="A109" s="170" t="s">
        <v>663</v>
      </c>
      <c r="B109" s="258" t="s">
        <v>946</v>
      </c>
      <c r="C109" s="171">
        <v>0</v>
      </c>
      <c r="D109" s="135">
        <v>1.0649999999999999</v>
      </c>
      <c r="E109" s="136">
        <v>0.14299999999999999</v>
      </c>
      <c r="F109" s="137">
        <v>0.01</v>
      </c>
      <c r="G109" s="172">
        <v>5641.76</v>
      </c>
      <c r="H109" s="172">
        <v>2.58</v>
      </c>
      <c r="I109" s="178">
        <v>3.73</v>
      </c>
      <c r="J109" s="40">
        <v>3.4000000000000002E-2</v>
      </c>
    </row>
    <row r="110" spans="1:10" ht="27.75" customHeight="1" x14ac:dyDescent="0.2">
      <c r="A110" s="170" t="s">
        <v>664</v>
      </c>
      <c r="B110" s="258" t="s">
        <v>947</v>
      </c>
      <c r="C110" s="171">
        <v>0</v>
      </c>
      <c r="D110" s="135">
        <v>1.0649999999999999</v>
      </c>
      <c r="E110" s="136">
        <v>0.14299999999999999</v>
      </c>
      <c r="F110" s="137">
        <v>0.01</v>
      </c>
      <c r="G110" s="172">
        <v>14610.93</v>
      </c>
      <c r="H110" s="172">
        <v>2.58</v>
      </c>
      <c r="I110" s="178">
        <v>3.73</v>
      </c>
      <c r="J110" s="40">
        <v>3.4000000000000002E-2</v>
      </c>
    </row>
    <row r="111" spans="1:10" ht="27.75" customHeight="1" x14ac:dyDescent="0.2">
      <c r="A111" s="170" t="s">
        <v>485</v>
      </c>
      <c r="B111" s="258" t="s">
        <v>1009</v>
      </c>
      <c r="C111" s="171" t="s">
        <v>464</v>
      </c>
      <c r="D111" s="138">
        <v>7.6059999999999999</v>
      </c>
      <c r="E111" s="139">
        <v>1.103</v>
      </c>
      <c r="F111" s="137">
        <v>0.70799999999999996</v>
      </c>
      <c r="G111" s="173" t="s">
        <v>732</v>
      </c>
      <c r="H111" s="173" t="s">
        <v>732</v>
      </c>
      <c r="I111" s="177" t="s">
        <v>732</v>
      </c>
      <c r="J111" s="41" t="s">
        <v>732</v>
      </c>
    </row>
    <row r="112" spans="1:10" ht="27.75" customHeight="1" x14ac:dyDescent="0.2">
      <c r="A112" s="170" t="s">
        <v>486</v>
      </c>
      <c r="B112" s="258"/>
      <c r="C112" s="171">
        <v>0</v>
      </c>
      <c r="D112" s="135">
        <v>-2.2090000000000001</v>
      </c>
      <c r="E112" s="136">
        <v>-0.39300000000000002</v>
      </c>
      <c r="F112" s="137">
        <v>-2.9000000000000001E-2</v>
      </c>
      <c r="G112" s="172">
        <v>0</v>
      </c>
      <c r="H112" s="173" t="s">
        <v>732</v>
      </c>
      <c r="I112" s="177" t="s">
        <v>732</v>
      </c>
      <c r="J112" s="41" t="s">
        <v>732</v>
      </c>
    </row>
    <row r="113" spans="1:10" ht="27.75" customHeight="1" x14ac:dyDescent="0.2">
      <c r="A113" s="170" t="s">
        <v>487</v>
      </c>
      <c r="B113" s="258"/>
      <c r="C113" s="171">
        <v>0</v>
      </c>
      <c r="D113" s="135">
        <v>-2.1859999999999999</v>
      </c>
      <c r="E113" s="136">
        <v>-0.38</v>
      </c>
      <c r="F113" s="137">
        <v>-2.8000000000000001E-2</v>
      </c>
      <c r="G113" s="172">
        <v>0</v>
      </c>
      <c r="H113" s="173" t="s">
        <v>732</v>
      </c>
      <c r="I113" s="177" t="s">
        <v>732</v>
      </c>
      <c r="J113" s="41" t="s">
        <v>732</v>
      </c>
    </row>
    <row r="114" spans="1:10" ht="27.75" customHeight="1" x14ac:dyDescent="0.2">
      <c r="A114" s="170" t="s">
        <v>488</v>
      </c>
      <c r="B114" s="258"/>
      <c r="C114" s="171">
        <v>0</v>
      </c>
      <c r="D114" s="135">
        <v>-2.2090000000000001</v>
      </c>
      <c r="E114" s="136">
        <v>-0.39300000000000002</v>
      </c>
      <c r="F114" s="137">
        <v>-2.9000000000000001E-2</v>
      </c>
      <c r="G114" s="172">
        <v>0</v>
      </c>
      <c r="H114" s="173" t="s">
        <v>732</v>
      </c>
      <c r="I114" s="177" t="s">
        <v>732</v>
      </c>
      <c r="J114" s="40">
        <v>8.3000000000000004E-2</v>
      </c>
    </row>
    <row r="115" spans="1:10" ht="27.75" customHeight="1" x14ac:dyDescent="0.2">
      <c r="A115" s="170" t="s">
        <v>489</v>
      </c>
      <c r="B115" s="258"/>
      <c r="C115" s="171">
        <v>0</v>
      </c>
      <c r="D115" s="135">
        <v>-2.1859999999999999</v>
      </c>
      <c r="E115" s="136">
        <v>-0.38</v>
      </c>
      <c r="F115" s="137">
        <v>-2.8000000000000001E-2</v>
      </c>
      <c r="G115" s="172">
        <v>0</v>
      </c>
      <c r="H115" s="173" t="s">
        <v>732</v>
      </c>
      <c r="I115" s="177" t="s">
        <v>732</v>
      </c>
      <c r="J115" s="40">
        <v>7.8E-2</v>
      </c>
    </row>
    <row r="116" spans="1:10" ht="27.75" customHeight="1" x14ac:dyDescent="0.2">
      <c r="A116" s="170" t="s">
        <v>490</v>
      </c>
      <c r="B116" s="258" t="s">
        <v>948</v>
      </c>
      <c r="C116" s="171">
        <v>0</v>
      </c>
      <c r="D116" s="135">
        <v>-2.073</v>
      </c>
      <c r="E116" s="136">
        <v>-0.31900000000000001</v>
      </c>
      <c r="F116" s="137">
        <v>-2.3E-2</v>
      </c>
      <c r="G116" s="172">
        <v>44.62</v>
      </c>
      <c r="H116" s="173" t="s">
        <v>732</v>
      </c>
      <c r="I116" s="177" t="s">
        <v>732</v>
      </c>
      <c r="J116" s="40">
        <v>9.0999999999999998E-2</v>
      </c>
    </row>
    <row r="117" spans="1:10" ht="27.75" customHeight="1" x14ac:dyDescent="0.2">
      <c r="A117" s="170" t="s">
        <v>621</v>
      </c>
      <c r="B117" s="258"/>
      <c r="C117" s="171" t="s">
        <v>698</v>
      </c>
      <c r="D117" s="135">
        <v>2.3450000000000002</v>
      </c>
      <c r="E117" s="136">
        <v>0.41699999999999998</v>
      </c>
      <c r="F117" s="137">
        <v>3.1E-2</v>
      </c>
      <c r="G117" s="172">
        <v>13.88</v>
      </c>
      <c r="H117" s="173" t="s">
        <v>732</v>
      </c>
      <c r="I117" s="177" t="s">
        <v>732</v>
      </c>
      <c r="J117" s="41" t="s">
        <v>732</v>
      </c>
    </row>
    <row r="118" spans="1:10" ht="27.75" customHeight="1" x14ac:dyDescent="0.2">
      <c r="A118" s="170" t="s">
        <v>622</v>
      </c>
      <c r="B118" s="258"/>
      <c r="C118" s="171" t="s">
        <v>462</v>
      </c>
      <c r="D118" s="135">
        <v>2.3450000000000002</v>
      </c>
      <c r="E118" s="136">
        <v>0.41699999999999998</v>
      </c>
      <c r="F118" s="137">
        <v>3.1E-2</v>
      </c>
      <c r="G118" s="173" t="s">
        <v>732</v>
      </c>
      <c r="H118" s="173" t="s">
        <v>732</v>
      </c>
      <c r="I118" s="177" t="s">
        <v>732</v>
      </c>
      <c r="J118" s="41" t="s">
        <v>732</v>
      </c>
    </row>
    <row r="119" spans="1:10" ht="27.75" customHeight="1" x14ac:dyDescent="0.2">
      <c r="A119" s="170" t="s">
        <v>623</v>
      </c>
      <c r="B119" s="258"/>
      <c r="C119" s="171" t="s">
        <v>699</v>
      </c>
      <c r="D119" s="135">
        <v>2.0510000000000002</v>
      </c>
      <c r="E119" s="136">
        <v>0.36399999999999999</v>
      </c>
      <c r="F119" s="137">
        <v>2.7E-2</v>
      </c>
      <c r="G119" s="172">
        <v>2.57</v>
      </c>
      <c r="H119" s="173" t="s">
        <v>732</v>
      </c>
      <c r="I119" s="177" t="s">
        <v>732</v>
      </c>
      <c r="J119" s="41" t="s">
        <v>732</v>
      </c>
    </row>
    <row r="120" spans="1:10" ht="27.75" customHeight="1" x14ac:dyDescent="0.2">
      <c r="A120" s="170" t="s">
        <v>624</v>
      </c>
      <c r="B120" s="258"/>
      <c r="C120" s="171" t="s">
        <v>699</v>
      </c>
      <c r="D120" s="135">
        <v>2.0510000000000002</v>
      </c>
      <c r="E120" s="136">
        <v>0.36399999999999999</v>
      </c>
      <c r="F120" s="137">
        <v>2.7E-2</v>
      </c>
      <c r="G120" s="172">
        <v>3.98</v>
      </c>
      <c r="H120" s="173" t="s">
        <v>732</v>
      </c>
      <c r="I120" s="177" t="s">
        <v>732</v>
      </c>
      <c r="J120" s="41" t="s">
        <v>732</v>
      </c>
    </row>
    <row r="121" spans="1:10" ht="27.75" customHeight="1" x14ac:dyDescent="0.2">
      <c r="A121" s="170" t="s">
        <v>625</v>
      </c>
      <c r="B121" s="258"/>
      <c r="C121" s="171" t="s">
        <v>699</v>
      </c>
      <c r="D121" s="135">
        <v>2.0510000000000002</v>
      </c>
      <c r="E121" s="136">
        <v>0.36399999999999999</v>
      </c>
      <c r="F121" s="137">
        <v>2.7E-2</v>
      </c>
      <c r="G121" s="172">
        <v>10</v>
      </c>
      <c r="H121" s="173" t="s">
        <v>732</v>
      </c>
      <c r="I121" s="177" t="s">
        <v>732</v>
      </c>
      <c r="J121" s="41" t="s">
        <v>732</v>
      </c>
    </row>
    <row r="122" spans="1:10" ht="27.75" customHeight="1" x14ac:dyDescent="0.2">
      <c r="A122" s="170" t="s">
        <v>626</v>
      </c>
      <c r="B122" s="258"/>
      <c r="C122" s="171" t="s">
        <v>699</v>
      </c>
      <c r="D122" s="135">
        <v>2.0510000000000002</v>
      </c>
      <c r="E122" s="136">
        <v>0.36399999999999999</v>
      </c>
      <c r="F122" s="137">
        <v>2.7E-2</v>
      </c>
      <c r="G122" s="172">
        <v>21.1</v>
      </c>
      <c r="H122" s="173" t="s">
        <v>732</v>
      </c>
      <c r="I122" s="177" t="s">
        <v>732</v>
      </c>
      <c r="J122" s="41" t="s">
        <v>732</v>
      </c>
    </row>
    <row r="123" spans="1:10" ht="27.75" customHeight="1" x14ac:dyDescent="0.2">
      <c r="A123" s="170" t="s">
        <v>627</v>
      </c>
      <c r="B123" s="258"/>
      <c r="C123" s="171" t="s">
        <v>699</v>
      </c>
      <c r="D123" s="135">
        <v>2.0510000000000002</v>
      </c>
      <c r="E123" s="136">
        <v>0.36399999999999999</v>
      </c>
      <c r="F123" s="137">
        <v>2.7E-2</v>
      </c>
      <c r="G123" s="172">
        <v>60.31</v>
      </c>
      <c r="H123" s="173" t="s">
        <v>732</v>
      </c>
      <c r="I123" s="177" t="s">
        <v>732</v>
      </c>
      <c r="J123" s="41" t="s">
        <v>732</v>
      </c>
    </row>
    <row r="124" spans="1:10" ht="27.75" customHeight="1" x14ac:dyDescent="0.2">
      <c r="A124" s="170" t="s">
        <v>491</v>
      </c>
      <c r="B124" s="258"/>
      <c r="C124" s="171" t="s">
        <v>463</v>
      </c>
      <c r="D124" s="135">
        <v>2.0510000000000002</v>
      </c>
      <c r="E124" s="136">
        <v>0.36399999999999999</v>
      </c>
      <c r="F124" s="137">
        <v>2.7E-2</v>
      </c>
      <c r="G124" s="173" t="s">
        <v>732</v>
      </c>
      <c r="H124" s="173" t="s">
        <v>732</v>
      </c>
      <c r="I124" s="177" t="s">
        <v>732</v>
      </c>
      <c r="J124" s="41" t="s">
        <v>732</v>
      </c>
    </row>
    <row r="125" spans="1:10" ht="27.75" customHeight="1" x14ac:dyDescent="0.2">
      <c r="A125" s="170" t="s">
        <v>628</v>
      </c>
      <c r="B125" s="258"/>
      <c r="C125" s="171">
        <v>0</v>
      </c>
      <c r="D125" s="135">
        <v>1.4830000000000001</v>
      </c>
      <c r="E125" s="136">
        <v>0.254</v>
      </c>
      <c r="F125" s="137">
        <v>1.9E-2</v>
      </c>
      <c r="G125" s="172">
        <v>3.97</v>
      </c>
      <c r="H125" s="172">
        <v>1</v>
      </c>
      <c r="I125" s="178">
        <v>1.98</v>
      </c>
      <c r="J125" s="40">
        <v>5.3999999999999999E-2</v>
      </c>
    </row>
    <row r="126" spans="1:10" ht="27.75" customHeight="1" x14ac:dyDescent="0.2">
      <c r="A126" s="170" t="s">
        <v>629</v>
      </c>
      <c r="B126" s="258"/>
      <c r="C126" s="171">
        <v>0</v>
      </c>
      <c r="D126" s="135">
        <v>1.4830000000000001</v>
      </c>
      <c r="E126" s="136">
        <v>0.254</v>
      </c>
      <c r="F126" s="137">
        <v>1.9E-2</v>
      </c>
      <c r="G126" s="172">
        <v>102.41</v>
      </c>
      <c r="H126" s="172">
        <v>1</v>
      </c>
      <c r="I126" s="178">
        <v>1.98</v>
      </c>
      <c r="J126" s="40">
        <v>5.3999999999999999E-2</v>
      </c>
    </row>
    <row r="127" spans="1:10" ht="27.75" customHeight="1" x14ac:dyDescent="0.2">
      <c r="A127" s="170" t="s">
        <v>630</v>
      </c>
      <c r="B127" s="258"/>
      <c r="C127" s="171">
        <v>0</v>
      </c>
      <c r="D127" s="135">
        <v>1.4830000000000001</v>
      </c>
      <c r="E127" s="136">
        <v>0.254</v>
      </c>
      <c r="F127" s="137">
        <v>1.9E-2</v>
      </c>
      <c r="G127" s="172">
        <v>172.96</v>
      </c>
      <c r="H127" s="172">
        <v>1</v>
      </c>
      <c r="I127" s="178">
        <v>1.98</v>
      </c>
      <c r="J127" s="40">
        <v>5.3999999999999999E-2</v>
      </c>
    </row>
    <row r="128" spans="1:10" ht="27.75" customHeight="1" x14ac:dyDescent="0.2">
      <c r="A128" s="170" t="s">
        <v>631</v>
      </c>
      <c r="B128" s="258"/>
      <c r="C128" s="171">
        <v>0</v>
      </c>
      <c r="D128" s="135">
        <v>1.4830000000000001</v>
      </c>
      <c r="E128" s="136">
        <v>0.254</v>
      </c>
      <c r="F128" s="137">
        <v>1.9E-2</v>
      </c>
      <c r="G128" s="172">
        <v>269.52999999999997</v>
      </c>
      <c r="H128" s="172">
        <v>1</v>
      </c>
      <c r="I128" s="178">
        <v>1.98</v>
      </c>
      <c r="J128" s="40">
        <v>5.3999999999999999E-2</v>
      </c>
    </row>
    <row r="129" spans="1:10" ht="27.75" customHeight="1" x14ac:dyDescent="0.2">
      <c r="A129" s="170" t="s">
        <v>632</v>
      </c>
      <c r="B129" s="258"/>
      <c r="C129" s="171">
        <v>0</v>
      </c>
      <c r="D129" s="135">
        <v>1.4830000000000001</v>
      </c>
      <c r="E129" s="136">
        <v>0.254</v>
      </c>
      <c r="F129" s="137">
        <v>1.9E-2</v>
      </c>
      <c r="G129" s="172">
        <v>494.89</v>
      </c>
      <c r="H129" s="172">
        <v>1</v>
      </c>
      <c r="I129" s="178">
        <v>1.98</v>
      </c>
      <c r="J129" s="40">
        <v>5.3999999999999999E-2</v>
      </c>
    </row>
    <row r="130" spans="1:10" ht="27.75" customHeight="1" x14ac:dyDescent="0.2">
      <c r="A130" s="170" t="s">
        <v>633</v>
      </c>
      <c r="B130" s="258"/>
      <c r="C130" s="171">
        <v>0</v>
      </c>
      <c r="D130" s="135">
        <v>1.472</v>
      </c>
      <c r="E130" s="136">
        <v>0.23200000000000001</v>
      </c>
      <c r="F130" s="137">
        <v>1.7000000000000001E-2</v>
      </c>
      <c r="G130" s="172">
        <v>4.46</v>
      </c>
      <c r="H130" s="172">
        <v>1.77</v>
      </c>
      <c r="I130" s="178">
        <v>2.66</v>
      </c>
      <c r="J130" s="40">
        <v>5.3999999999999999E-2</v>
      </c>
    </row>
    <row r="131" spans="1:10" ht="27.75" customHeight="1" x14ac:dyDescent="0.2">
      <c r="A131" s="170" t="s">
        <v>634</v>
      </c>
      <c r="B131" s="258"/>
      <c r="C131" s="171">
        <v>0</v>
      </c>
      <c r="D131" s="135">
        <v>1.472</v>
      </c>
      <c r="E131" s="136">
        <v>0.23200000000000001</v>
      </c>
      <c r="F131" s="137">
        <v>1.7000000000000001E-2</v>
      </c>
      <c r="G131" s="172">
        <v>146.26</v>
      </c>
      <c r="H131" s="172">
        <v>1.77</v>
      </c>
      <c r="I131" s="178">
        <v>2.66</v>
      </c>
      <c r="J131" s="40">
        <v>5.3999999999999999E-2</v>
      </c>
    </row>
    <row r="132" spans="1:10" ht="27.75" customHeight="1" x14ac:dyDescent="0.2">
      <c r="A132" s="170" t="s">
        <v>635</v>
      </c>
      <c r="B132" s="258"/>
      <c r="C132" s="171">
        <v>0</v>
      </c>
      <c r="D132" s="135">
        <v>1.472</v>
      </c>
      <c r="E132" s="136">
        <v>0.23200000000000001</v>
      </c>
      <c r="F132" s="137">
        <v>1.7000000000000001E-2</v>
      </c>
      <c r="G132" s="172">
        <v>247.89</v>
      </c>
      <c r="H132" s="172">
        <v>1.77</v>
      </c>
      <c r="I132" s="178">
        <v>2.66</v>
      </c>
      <c r="J132" s="40">
        <v>5.3999999999999999E-2</v>
      </c>
    </row>
    <row r="133" spans="1:10" ht="27.75" customHeight="1" x14ac:dyDescent="0.2">
      <c r="A133" s="170" t="s">
        <v>636</v>
      </c>
      <c r="B133" s="258"/>
      <c r="C133" s="171">
        <v>0</v>
      </c>
      <c r="D133" s="135">
        <v>1.472</v>
      </c>
      <c r="E133" s="136">
        <v>0.23200000000000001</v>
      </c>
      <c r="F133" s="137">
        <v>1.7000000000000001E-2</v>
      </c>
      <c r="G133" s="172">
        <v>386.99</v>
      </c>
      <c r="H133" s="172">
        <v>1.77</v>
      </c>
      <c r="I133" s="178">
        <v>2.66</v>
      </c>
      <c r="J133" s="40">
        <v>5.3999999999999999E-2</v>
      </c>
    </row>
    <row r="134" spans="1:10" ht="27.75" customHeight="1" x14ac:dyDescent="0.2">
      <c r="A134" s="170" t="s">
        <v>637</v>
      </c>
      <c r="B134" s="258"/>
      <c r="C134" s="171">
        <v>0</v>
      </c>
      <c r="D134" s="135">
        <v>1.472</v>
      </c>
      <c r="E134" s="136">
        <v>0.23200000000000001</v>
      </c>
      <c r="F134" s="137">
        <v>1.7000000000000001E-2</v>
      </c>
      <c r="G134" s="172">
        <v>711.62</v>
      </c>
      <c r="H134" s="172">
        <v>1.77</v>
      </c>
      <c r="I134" s="178">
        <v>2.66</v>
      </c>
      <c r="J134" s="40">
        <v>5.3999999999999999E-2</v>
      </c>
    </row>
    <row r="135" spans="1:10" ht="27.75" customHeight="1" x14ac:dyDescent="0.2">
      <c r="A135" s="170" t="s">
        <v>638</v>
      </c>
      <c r="B135" s="258"/>
      <c r="C135" s="171">
        <v>0</v>
      </c>
      <c r="D135" s="135">
        <v>0.99399999999999999</v>
      </c>
      <c r="E135" s="136">
        <v>0.13300000000000001</v>
      </c>
      <c r="F135" s="137">
        <v>8.9999999999999993E-3</v>
      </c>
      <c r="G135" s="172">
        <v>45.97</v>
      </c>
      <c r="H135" s="172">
        <v>2.41</v>
      </c>
      <c r="I135" s="178">
        <v>3.49</v>
      </c>
      <c r="J135" s="40">
        <v>3.1E-2</v>
      </c>
    </row>
    <row r="136" spans="1:10" ht="27.75" customHeight="1" x14ac:dyDescent="0.2">
      <c r="A136" s="170" t="s">
        <v>639</v>
      </c>
      <c r="B136" s="258"/>
      <c r="C136" s="171">
        <v>0</v>
      </c>
      <c r="D136" s="135">
        <v>0.99399999999999999</v>
      </c>
      <c r="E136" s="136">
        <v>0.13300000000000001</v>
      </c>
      <c r="F136" s="137">
        <v>8.9999999999999993E-3</v>
      </c>
      <c r="G136" s="172">
        <v>717.9</v>
      </c>
      <c r="H136" s="172">
        <v>2.41</v>
      </c>
      <c r="I136" s="178">
        <v>3.49</v>
      </c>
      <c r="J136" s="40">
        <v>3.1E-2</v>
      </c>
    </row>
    <row r="137" spans="1:10" ht="27.75" customHeight="1" x14ac:dyDescent="0.2">
      <c r="A137" s="170" t="s">
        <v>640</v>
      </c>
      <c r="B137" s="258"/>
      <c r="C137" s="171">
        <v>0</v>
      </c>
      <c r="D137" s="135">
        <v>0.99399999999999999</v>
      </c>
      <c r="E137" s="136">
        <v>0.13300000000000001</v>
      </c>
      <c r="F137" s="137">
        <v>8.9999999999999993E-3</v>
      </c>
      <c r="G137" s="172">
        <v>2405.8200000000002</v>
      </c>
      <c r="H137" s="172">
        <v>2.41</v>
      </c>
      <c r="I137" s="178">
        <v>3.49</v>
      </c>
      <c r="J137" s="40">
        <v>3.1E-2</v>
      </c>
    </row>
    <row r="138" spans="1:10" ht="27.75" customHeight="1" x14ac:dyDescent="0.2">
      <c r="A138" s="170" t="s">
        <v>641</v>
      </c>
      <c r="B138" s="258"/>
      <c r="C138" s="171">
        <v>0</v>
      </c>
      <c r="D138" s="135">
        <v>0.99399999999999999</v>
      </c>
      <c r="E138" s="136">
        <v>0.13300000000000001</v>
      </c>
      <c r="F138" s="137">
        <v>8.9999999999999993E-3</v>
      </c>
      <c r="G138" s="172">
        <v>5268.36</v>
      </c>
      <c r="H138" s="172">
        <v>2.41</v>
      </c>
      <c r="I138" s="178">
        <v>3.49</v>
      </c>
      <c r="J138" s="40">
        <v>3.1E-2</v>
      </c>
    </row>
    <row r="139" spans="1:10" ht="27.75" customHeight="1" x14ac:dyDescent="0.2">
      <c r="A139" s="170" t="s">
        <v>642</v>
      </c>
      <c r="B139" s="258"/>
      <c r="C139" s="171">
        <v>0</v>
      </c>
      <c r="D139" s="135">
        <v>0.99399999999999999</v>
      </c>
      <c r="E139" s="136">
        <v>0.13300000000000001</v>
      </c>
      <c r="F139" s="137">
        <v>8.9999999999999993E-3</v>
      </c>
      <c r="G139" s="172">
        <v>13643.89</v>
      </c>
      <c r="H139" s="172">
        <v>2.41</v>
      </c>
      <c r="I139" s="178">
        <v>3.49</v>
      </c>
      <c r="J139" s="40">
        <v>3.1E-2</v>
      </c>
    </row>
    <row r="140" spans="1:10" ht="27.75" customHeight="1" x14ac:dyDescent="0.2">
      <c r="A140" s="170" t="s">
        <v>492</v>
      </c>
      <c r="B140" s="258"/>
      <c r="C140" s="171" t="s">
        <v>464</v>
      </c>
      <c r="D140" s="138">
        <v>7.1020000000000003</v>
      </c>
      <c r="E140" s="139">
        <v>1.03</v>
      </c>
      <c r="F140" s="137">
        <v>0.66100000000000003</v>
      </c>
      <c r="G140" s="173" t="s">
        <v>732</v>
      </c>
      <c r="H140" s="173" t="s">
        <v>732</v>
      </c>
      <c r="I140" s="177" t="s">
        <v>732</v>
      </c>
      <c r="J140" s="41" t="s">
        <v>732</v>
      </c>
    </row>
    <row r="141" spans="1:10" ht="27.75" customHeight="1" x14ac:dyDescent="0.2">
      <c r="A141" s="170" t="s">
        <v>493</v>
      </c>
      <c r="B141" s="258"/>
      <c r="C141" s="171">
        <v>0</v>
      </c>
      <c r="D141" s="135">
        <v>-2.0630000000000002</v>
      </c>
      <c r="E141" s="136">
        <v>-0.36699999999999999</v>
      </c>
      <c r="F141" s="137">
        <v>-2.7E-2</v>
      </c>
      <c r="G141" s="172">
        <v>0</v>
      </c>
      <c r="H141" s="173" t="s">
        <v>732</v>
      </c>
      <c r="I141" s="177" t="s">
        <v>732</v>
      </c>
      <c r="J141" s="41" t="s">
        <v>732</v>
      </c>
    </row>
    <row r="142" spans="1:10" ht="27.75" customHeight="1" x14ac:dyDescent="0.2">
      <c r="A142" s="170" t="s">
        <v>494</v>
      </c>
      <c r="B142" s="258"/>
      <c r="C142" s="171">
        <v>0</v>
      </c>
      <c r="D142" s="135">
        <v>-2.0409999999999999</v>
      </c>
      <c r="E142" s="136">
        <v>-0.35499999999999998</v>
      </c>
      <c r="F142" s="137">
        <v>-2.5999999999999999E-2</v>
      </c>
      <c r="G142" s="172">
        <v>0</v>
      </c>
      <c r="H142" s="173" t="s">
        <v>732</v>
      </c>
      <c r="I142" s="177" t="s">
        <v>732</v>
      </c>
      <c r="J142" s="41" t="s">
        <v>732</v>
      </c>
    </row>
    <row r="143" spans="1:10" ht="27.75" customHeight="1" x14ac:dyDescent="0.2">
      <c r="A143" s="170" t="s">
        <v>495</v>
      </c>
      <c r="B143" s="258"/>
      <c r="C143" s="171">
        <v>0</v>
      </c>
      <c r="D143" s="135">
        <v>-2.0630000000000002</v>
      </c>
      <c r="E143" s="136">
        <v>-0.36699999999999999</v>
      </c>
      <c r="F143" s="137">
        <v>-2.7E-2</v>
      </c>
      <c r="G143" s="172">
        <v>0</v>
      </c>
      <c r="H143" s="173" t="s">
        <v>732</v>
      </c>
      <c r="I143" s="177" t="s">
        <v>732</v>
      </c>
      <c r="J143" s="40">
        <v>7.6999999999999999E-2</v>
      </c>
    </row>
    <row r="144" spans="1:10" ht="27.75" customHeight="1" x14ac:dyDescent="0.2">
      <c r="A144" s="170" t="s">
        <v>496</v>
      </c>
      <c r="B144" s="258"/>
      <c r="C144" s="171">
        <v>0</v>
      </c>
      <c r="D144" s="135">
        <v>-2.0409999999999999</v>
      </c>
      <c r="E144" s="136">
        <v>-0.35499999999999998</v>
      </c>
      <c r="F144" s="137">
        <v>-2.5999999999999999E-2</v>
      </c>
      <c r="G144" s="172">
        <v>0</v>
      </c>
      <c r="H144" s="173" t="s">
        <v>732</v>
      </c>
      <c r="I144" s="177" t="s">
        <v>732</v>
      </c>
      <c r="J144" s="40">
        <v>7.2999999999999995E-2</v>
      </c>
    </row>
    <row r="145" spans="1:10" ht="27.75" customHeight="1" x14ac:dyDescent="0.2">
      <c r="A145" s="170" t="s">
        <v>497</v>
      </c>
      <c r="B145" s="258"/>
      <c r="C145" s="171">
        <v>0</v>
      </c>
      <c r="D145" s="135">
        <v>-1.9359999999999999</v>
      </c>
      <c r="E145" s="136">
        <v>-0.29799999999999999</v>
      </c>
      <c r="F145" s="137">
        <v>-2.1000000000000001E-2</v>
      </c>
      <c r="G145" s="172">
        <v>41.67</v>
      </c>
      <c r="H145" s="173" t="s">
        <v>732</v>
      </c>
      <c r="I145" s="177" t="s">
        <v>732</v>
      </c>
      <c r="J145" s="40">
        <v>8.5000000000000006E-2</v>
      </c>
    </row>
    <row r="146" spans="1:10" ht="27.75" customHeight="1" x14ac:dyDescent="0.2">
      <c r="A146" s="170" t="s">
        <v>599</v>
      </c>
      <c r="B146" s="258"/>
      <c r="C146" s="171" t="s">
        <v>698</v>
      </c>
      <c r="D146" s="135">
        <v>1.744</v>
      </c>
      <c r="E146" s="136">
        <v>0.31</v>
      </c>
      <c r="F146" s="137">
        <v>2.3E-2</v>
      </c>
      <c r="G146" s="172">
        <v>12.71</v>
      </c>
      <c r="H146" s="173" t="s">
        <v>732</v>
      </c>
      <c r="I146" s="177" t="s">
        <v>732</v>
      </c>
      <c r="J146" s="41" t="s">
        <v>732</v>
      </c>
    </row>
    <row r="147" spans="1:10" ht="27.75" customHeight="1" x14ac:dyDescent="0.2">
      <c r="A147" s="170" t="s">
        <v>600</v>
      </c>
      <c r="B147" s="258"/>
      <c r="C147" s="171" t="s">
        <v>462</v>
      </c>
      <c r="D147" s="135">
        <v>1.744</v>
      </c>
      <c r="E147" s="136">
        <v>0.31</v>
      </c>
      <c r="F147" s="137">
        <v>2.3E-2</v>
      </c>
      <c r="G147" s="173" t="s">
        <v>732</v>
      </c>
      <c r="H147" s="173" t="s">
        <v>732</v>
      </c>
      <c r="I147" s="177" t="s">
        <v>732</v>
      </c>
      <c r="J147" s="41" t="s">
        <v>732</v>
      </c>
    </row>
    <row r="148" spans="1:10" ht="27.75" customHeight="1" x14ac:dyDescent="0.2">
      <c r="A148" s="170" t="s">
        <v>601</v>
      </c>
      <c r="B148" s="258"/>
      <c r="C148" s="171" t="s">
        <v>699</v>
      </c>
      <c r="D148" s="135">
        <v>1.5249999999999999</v>
      </c>
      <c r="E148" s="136">
        <v>0.27100000000000002</v>
      </c>
      <c r="F148" s="137">
        <v>0.02</v>
      </c>
      <c r="G148" s="172">
        <v>1.92</v>
      </c>
      <c r="H148" s="173" t="s">
        <v>732</v>
      </c>
      <c r="I148" s="177" t="s">
        <v>732</v>
      </c>
      <c r="J148" s="41" t="s">
        <v>732</v>
      </c>
    </row>
    <row r="149" spans="1:10" ht="27.75" customHeight="1" x14ac:dyDescent="0.2">
      <c r="A149" s="170" t="s">
        <v>602</v>
      </c>
      <c r="B149" s="258"/>
      <c r="C149" s="171" t="s">
        <v>699</v>
      </c>
      <c r="D149" s="135">
        <v>1.5249999999999999</v>
      </c>
      <c r="E149" s="136">
        <v>0.27100000000000002</v>
      </c>
      <c r="F149" s="137">
        <v>0.02</v>
      </c>
      <c r="G149" s="172">
        <v>2.97</v>
      </c>
      <c r="H149" s="173" t="s">
        <v>732</v>
      </c>
      <c r="I149" s="177" t="s">
        <v>732</v>
      </c>
      <c r="J149" s="41" t="s">
        <v>732</v>
      </c>
    </row>
    <row r="150" spans="1:10" ht="27.75" customHeight="1" x14ac:dyDescent="0.2">
      <c r="A150" s="170" t="s">
        <v>603</v>
      </c>
      <c r="B150" s="258"/>
      <c r="C150" s="171" t="s">
        <v>699</v>
      </c>
      <c r="D150" s="135">
        <v>1.5249999999999999</v>
      </c>
      <c r="E150" s="136">
        <v>0.27100000000000002</v>
      </c>
      <c r="F150" s="137">
        <v>0.02</v>
      </c>
      <c r="G150" s="172">
        <v>7.45</v>
      </c>
      <c r="H150" s="173" t="s">
        <v>732</v>
      </c>
      <c r="I150" s="177" t="s">
        <v>732</v>
      </c>
      <c r="J150" s="41" t="s">
        <v>732</v>
      </c>
    </row>
    <row r="151" spans="1:10" ht="27.75" customHeight="1" x14ac:dyDescent="0.2">
      <c r="A151" s="170" t="s">
        <v>604</v>
      </c>
      <c r="B151" s="258"/>
      <c r="C151" s="171" t="s">
        <v>699</v>
      </c>
      <c r="D151" s="135">
        <v>1.5249999999999999</v>
      </c>
      <c r="E151" s="136">
        <v>0.27100000000000002</v>
      </c>
      <c r="F151" s="137">
        <v>0.02</v>
      </c>
      <c r="G151" s="172">
        <v>15.7</v>
      </c>
      <c r="H151" s="173" t="s">
        <v>732</v>
      </c>
      <c r="I151" s="177" t="s">
        <v>732</v>
      </c>
      <c r="J151" s="41" t="s">
        <v>732</v>
      </c>
    </row>
    <row r="152" spans="1:10" ht="27.75" customHeight="1" x14ac:dyDescent="0.2">
      <c r="A152" s="170" t="s">
        <v>605</v>
      </c>
      <c r="B152" s="258"/>
      <c r="C152" s="171" t="s">
        <v>699</v>
      </c>
      <c r="D152" s="135">
        <v>1.5249999999999999</v>
      </c>
      <c r="E152" s="136">
        <v>0.27100000000000002</v>
      </c>
      <c r="F152" s="137">
        <v>0.02</v>
      </c>
      <c r="G152" s="172">
        <v>44.86</v>
      </c>
      <c r="H152" s="173" t="s">
        <v>732</v>
      </c>
      <c r="I152" s="177" t="s">
        <v>732</v>
      </c>
      <c r="J152" s="41" t="s">
        <v>732</v>
      </c>
    </row>
    <row r="153" spans="1:10" ht="27.75" customHeight="1" x14ac:dyDescent="0.2">
      <c r="A153" s="170" t="s">
        <v>498</v>
      </c>
      <c r="B153" s="258"/>
      <c r="C153" s="171" t="s">
        <v>463</v>
      </c>
      <c r="D153" s="135">
        <v>1.5249999999999999</v>
      </c>
      <c r="E153" s="136">
        <v>0.27100000000000002</v>
      </c>
      <c r="F153" s="137">
        <v>0.02</v>
      </c>
      <c r="G153" s="173" t="s">
        <v>732</v>
      </c>
      <c r="H153" s="173" t="s">
        <v>732</v>
      </c>
      <c r="I153" s="177" t="s">
        <v>732</v>
      </c>
      <c r="J153" s="41" t="s">
        <v>732</v>
      </c>
    </row>
    <row r="154" spans="1:10" ht="27.75" customHeight="1" x14ac:dyDescent="0.2">
      <c r="A154" s="170" t="s">
        <v>606</v>
      </c>
      <c r="B154" s="258"/>
      <c r="C154" s="171">
        <v>0</v>
      </c>
      <c r="D154" s="135">
        <v>1.103</v>
      </c>
      <c r="E154" s="136">
        <v>0.189</v>
      </c>
      <c r="F154" s="137">
        <v>1.4E-2</v>
      </c>
      <c r="G154" s="172">
        <v>2.96</v>
      </c>
      <c r="H154" s="172">
        <v>0.75</v>
      </c>
      <c r="I154" s="178">
        <v>1.47</v>
      </c>
      <c r="J154" s="40">
        <v>0.04</v>
      </c>
    </row>
    <row r="155" spans="1:10" ht="27.75" customHeight="1" x14ac:dyDescent="0.2">
      <c r="A155" s="170" t="s">
        <v>607</v>
      </c>
      <c r="B155" s="258"/>
      <c r="C155" s="171">
        <v>0</v>
      </c>
      <c r="D155" s="135">
        <v>1.103</v>
      </c>
      <c r="E155" s="136">
        <v>0.189</v>
      </c>
      <c r="F155" s="137">
        <v>1.4E-2</v>
      </c>
      <c r="G155" s="172">
        <v>76.17</v>
      </c>
      <c r="H155" s="172">
        <v>0.75</v>
      </c>
      <c r="I155" s="178">
        <v>1.47</v>
      </c>
      <c r="J155" s="40">
        <v>0.04</v>
      </c>
    </row>
    <row r="156" spans="1:10" ht="27.75" customHeight="1" x14ac:dyDescent="0.2">
      <c r="A156" s="170" t="s">
        <v>608</v>
      </c>
      <c r="B156" s="258"/>
      <c r="C156" s="171">
        <v>0</v>
      </c>
      <c r="D156" s="135">
        <v>1.103</v>
      </c>
      <c r="E156" s="136">
        <v>0.189</v>
      </c>
      <c r="F156" s="137">
        <v>1.4E-2</v>
      </c>
      <c r="G156" s="172">
        <v>128.63999999999999</v>
      </c>
      <c r="H156" s="172">
        <v>0.75</v>
      </c>
      <c r="I156" s="178">
        <v>1.47</v>
      </c>
      <c r="J156" s="40">
        <v>0.04</v>
      </c>
    </row>
    <row r="157" spans="1:10" ht="27.75" customHeight="1" x14ac:dyDescent="0.2">
      <c r="A157" s="170" t="s">
        <v>609</v>
      </c>
      <c r="B157" s="258"/>
      <c r="C157" s="171">
        <v>0</v>
      </c>
      <c r="D157" s="135">
        <v>1.103</v>
      </c>
      <c r="E157" s="136">
        <v>0.189</v>
      </c>
      <c r="F157" s="137">
        <v>1.4E-2</v>
      </c>
      <c r="G157" s="172">
        <v>200.46</v>
      </c>
      <c r="H157" s="172">
        <v>0.75</v>
      </c>
      <c r="I157" s="178">
        <v>1.47</v>
      </c>
      <c r="J157" s="40">
        <v>0.04</v>
      </c>
    </row>
    <row r="158" spans="1:10" ht="27.75" customHeight="1" x14ac:dyDescent="0.2">
      <c r="A158" s="170" t="s">
        <v>610</v>
      </c>
      <c r="B158" s="258"/>
      <c r="C158" s="171">
        <v>0</v>
      </c>
      <c r="D158" s="135">
        <v>1.103</v>
      </c>
      <c r="E158" s="136">
        <v>0.189</v>
      </c>
      <c r="F158" s="137">
        <v>1.4E-2</v>
      </c>
      <c r="G158" s="172">
        <v>368.05</v>
      </c>
      <c r="H158" s="172">
        <v>0.75</v>
      </c>
      <c r="I158" s="178">
        <v>1.47</v>
      </c>
      <c r="J158" s="40">
        <v>0.04</v>
      </c>
    </row>
    <row r="159" spans="1:10" ht="27.75" customHeight="1" x14ac:dyDescent="0.2">
      <c r="A159" s="170" t="s">
        <v>611</v>
      </c>
      <c r="B159" s="258"/>
      <c r="C159" s="171">
        <v>0</v>
      </c>
      <c r="D159" s="135">
        <v>1.0940000000000001</v>
      </c>
      <c r="E159" s="136">
        <v>0.17199999999999999</v>
      </c>
      <c r="F159" s="137">
        <v>1.2E-2</v>
      </c>
      <c r="G159" s="172">
        <v>3.33</v>
      </c>
      <c r="H159" s="172">
        <v>1.31</v>
      </c>
      <c r="I159" s="178">
        <v>1.98</v>
      </c>
      <c r="J159" s="40">
        <v>0.04</v>
      </c>
    </row>
    <row r="160" spans="1:10" ht="27.75" customHeight="1" x14ac:dyDescent="0.2">
      <c r="A160" s="170" t="s">
        <v>612</v>
      </c>
      <c r="B160" s="258"/>
      <c r="C160" s="171">
        <v>0</v>
      </c>
      <c r="D160" s="135">
        <v>1.0940000000000001</v>
      </c>
      <c r="E160" s="136">
        <v>0.17199999999999999</v>
      </c>
      <c r="F160" s="137">
        <v>1.2E-2</v>
      </c>
      <c r="G160" s="172">
        <v>108.79</v>
      </c>
      <c r="H160" s="172">
        <v>1.31</v>
      </c>
      <c r="I160" s="178">
        <v>1.98</v>
      </c>
      <c r="J160" s="40">
        <v>0.04</v>
      </c>
    </row>
    <row r="161" spans="1:10" ht="27.75" customHeight="1" x14ac:dyDescent="0.2">
      <c r="A161" s="170" t="s">
        <v>613</v>
      </c>
      <c r="B161" s="258"/>
      <c r="C161" s="171">
        <v>0</v>
      </c>
      <c r="D161" s="135">
        <v>1.0940000000000001</v>
      </c>
      <c r="E161" s="136">
        <v>0.17199999999999999</v>
      </c>
      <c r="F161" s="137">
        <v>1.2E-2</v>
      </c>
      <c r="G161" s="172">
        <v>184.36</v>
      </c>
      <c r="H161" s="172">
        <v>1.31</v>
      </c>
      <c r="I161" s="178">
        <v>1.98</v>
      </c>
      <c r="J161" s="40">
        <v>0.04</v>
      </c>
    </row>
    <row r="162" spans="1:10" ht="27.75" customHeight="1" x14ac:dyDescent="0.2">
      <c r="A162" s="170" t="s">
        <v>614</v>
      </c>
      <c r="B162" s="258"/>
      <c r="C162" s="171">
        <v>0</v>
      </c>
      <c r="D162" s="135">
        <v>1.0940000000000001</v>
      </c>
      <c r="E162" s="136">
        <v>0.17199999999999999</v>
      </c>
      <c r="F162" s="137">
        <v>1.2E-2</v>
      </c>
      <c r="G162" s="172">
        <v>287.81</v>
      </c>
      <c r="H162" s="172">
        <v>1.31</v>
      </c>
      <c r="I162" s="178">
        <v>1.98</v>
      </c>
      <c r="J162" s="40">
        <v>0.04</v>
      </c>
    </row>
    <row r="163" spans="1:10" ht="27.75" customHeight="1" x14ac:dyDescent="0.2">
      <c r="A163" s="170" t="s">
        <v>615</v>
      </c>
      <c r="B163" s="258"/>
      <c r="C163" s="171">
        <v>0</v>
      </c>
      <c r="D163" s="135">
        <v>1.0940000000000001</v>
      </c>
      <c r="E163" s="136">
        <v>0.17199999999999999</v>
      </c>
      <c r="F163" s="137">
        <v>1.2E-2</v>
      </c>
      <c r="G163" s="172">
        <v>529.23</v>
      </c>
      <c r="H163" s="172">
        <v>1.31</v>
      </c>
      <c r="I163" s="178">
        <v>1.98</v>
      </c>
      <c r="J163" s="40">
        <v>0.04</v>
      </c>
    </row>
    <row r="164" spans="1:10" ht="27.75" customHeight="1" x14ac:dyDescent="0.2">
      <c r="A164" s="170" t="s">
        <v>616</v>
      </c>
      <c r="B164" s="258"/>
      <c r="C164" s="171">
        <v>0</v>
      </c>
      <c r="D164" s="135">
        <v>0.73899999999999999</v>
      </c>
      <c r="E164" s="136">
        <v>9.9000000000000005E-2</v>
      </c>
      <c r="F164" s="137">
        <v>7.0000000000000001E-3</v>
      </c>
      <c r="G164" s="172">
        <v>34.200000000000003</v>
      </c>
      <c r="H164" s="172">
        <v>1.79</v>
      </c>
      <c r="I164" s="178">
        <v>2.59</v>
      </c>
      <c r="J164" s="40">
        <v>2.3E-2</v>
      </c>
    </row>
    <row r="165" spans="1:10" ht="27.75" customHeight="1" x14ac:dyDescent="0.2">
      <c r="A165" s="170" t="s">
        <v>617</v>
      </c>
      <c r="B165" s="258"/>
      <c r="C165" s="171">
        <v>0</v>
      </c>
      <c r="D165" s="135">
        <v>0.73899999999999999</v>
      </c>
      <c r="E165" s="136">
        <v>9.9000000000000005E-2</v>
      </c>
      <c r="F165" s="137">
        <v>7.0000000000000001E-3</v>
      </c>
      <c r="G165" s="172">
        <v>533.91</v>
      </c>
      <c r="H165" s="172">
        <v>1.79</v>
      </c>
      <c r="I165" s="178">
        <v>2.59</v>
      </c>
      <c r="J165" s="40">
        <v>2.3E-2</v>
      </c>
    </row>
    <row r="166" spans="1:10" ht="27.75" customHeight="1" x14ac:dyDescent="0.2">
      <c r="A166" s="170" t="s">
        <v>618</v>
      </c>
      <c r="B166" s="258"/>
      <c r="C166" s="171">
        <v>0</v>
      </c>
      <c r="D166" s="135">
        <v>0.73899999999999999</v>
      </c>
      <c r="E166" s="136">
        <v>9.9000000000000005E-2</v>
      </c>
      <c r="F166" s="137">
        <v>7.0000000000000001E-3</v>
      </c>
      <c r="G166" s="172">
        <v>1789.18</v>
      </c>
      <c r="H166" s="172">
        <v>1.79</v>
      </c>
      <c r="I166" s="178">
        <v>2.59</v>
      </c>
      <c r="J166" s="40">
        <v>2.3E-2</v>
      </c>
    </row>
    <row r="167" spans="1:10" ht="27.75" customHeight="1" x14ac:dyDescent="0.2">
      <c r="A167" s="170" t="s">
        <v>619</v>
      </c>
      <c r="B167" s="258"/>
      <c r="C167" s="171">
        <v>0</v>
      </c>
      <c r="D167" s="135">
        <v>0.73899999999999999</v>
      </c>
      <c r="E167" s="136">
        <v>9.9000000000000005E-2</v>
      </c>
      <c r="F167" s="137">
        <v>7.0000000000000001E-3</v>
      </c>
      <c r="G167" s="172">
        <v>3918.01</v>
      </c>
      <c r="H167" s="172">
        <v>1.79</v>
      </c>
      <c r="I167" s="178">
        <v>2.59</v>
      </c>
      <c r="J167" s="40">
        <v>2.3E-2</v>
      </c>
    </row>
    <row r="168" spans="1:10" ht="27.75" customHeight="1" x14ac:dyDescent="0.2">
      <c r="A168" s="170" t="s">
        <v>620</v>
      </c>
      <c r="B168" s="258"/>
      <c r="C168" s="171">
        <v>0</v>
      </c>
      <c r="D168" s="135">
        <v>0.73899999999999999</v>
      </c>
      <c r="E168" s="136">
        <v>9.9000000000000005E-2</v>
      </c>
      <c r="F168" s="137">
        <v>7.0000000000000001E-3</v>
      </c>
      <c r="G168" s="172">
        <v>10146.77</v>
      </c>
      <c r="H168" s="172">
        <v>1.79</v>
      </c>
      <c r="I168" s="178">
        <v>2.59</v>
      </c>
      <c r="J168" s="40">
        <v>2.3E-2</v>
      </c>
    </row>
    <row r="169" spans="1:10" ht="27.75" customHeight="1" x14ac:dyDescent="0.2">
      <c r="A169" s="170" t="s">
        <v>499</v>
      </c>
      <c r="B169" s="258"/>
      <c r="C169" s="171" t="s">
        <v>464</v>
      </c>
      <c r="D169" s="138">
        <v>5.282</v>
      </c>
      <c r="E169" s="139">
        <v>0.76600000000000001</v>
      </c>
      <c r="F169" s="137">
        <v>0.49199999999999999</v>
      </c>
      <c r="G169" s="173" t="s">
        <v>732</v>
      </c>
      <c r="H169" s="173" t="s">
        <v>732</v>
      </c>
      <c r="I169" s="177" t="s">
        <v>732</v>
      </c>
      <c r="J169" s="41" t="s">
        <v>732</v>
      </c>
    </row>
    <row r="170" spans="1:10" ht="27.75" customHeight="1" x14ac:dyDescent="0.2">
      <c r="A170" s="170" t="s">
        <v>500</v>
      </c>
      <c r="B170" s="258"/>
      <c r="C170" s="171">
        <v>0</v>
      </c>
      <c r="D170" s="135">
        <v>-1.534</v>
      </c>
      <c r="E170" s="136">
        <v>-0.27300000000000002</v>
      </c>
      <c r="F170" s="137">
        <v>-0.02</v>
      </c>
      <c r="G170" s="172">
        <v>0</v>
      </c>
      <c r="H170" s="173" t="s">
        <v>732</v>
      </c>
      <c r="I170" s="177" t="s">
        <v>732</v>
      </c>
      <c r="J170" s="41" t="s">
        <v>732</v>
      </c>
    </row>
    <row r="171" spans="1:10" ht="27.75" customHeight="1" x14ac:dyDescent="0.2">
      <c r="A171" s="170" t="s">
        <v>501</v>
      </c>
      <c r="B171" s="258"/>
      <c r="C171" s="171">
        <v>0</v>
      </c>
      <c r="D171" s="135">
        <v>-1.518</v>
      </c>
      <c r="E171" s="136">
        <v>-0.26400000000000001</v>
      </c>
      <c r="F171" s="137">
        <v>-1.9E-2</v>
      </c>
      <c r="G171" s="172">
        <v>0</v>
      </c>
      <c r="H171" s="173" t="s">
        <v>732</v>
      </c>
      <c r="I171" s="177" t="s">
        <v>732</v>
      </c>
      <c r="J171" s="41" t="s">
        <v>732</v>
      </c>
    </row>
    <row r="172" spans="1:10" ht="27.75" customHeight="1" x14ac:dyDescent="0.2">
      <c r="A172" s="170" t="s">
        <v>502</v>
      </c>
      <c r="B172" s="258"/>
      <c r="C172" s="171">
        <v>0</v>
      </c>
      <c r="D172" s="135">
        <v>-1.534</v>
      </c>
      <c r="E172" s="136">
        <v>-0.27300000000000002</v>
      </c>
      <c r="F172" s="137">
        <v>-0.02</v>
      </c>
      <c r="G172" s="172">
        <v>0</v>
      </c>
      <c r="H172" s="173" t="s">
        <v>732</v>
      </c>
      <c r="I172" s="177" t="s">
        <v>732</v>
      </c>
      <c r="J172" s="40">
        <v>5.7000000000000002E-2</v>
      </c>
    </row>
    <row r="173" spans="1:10" ht="27.75" customHeight="1" x14ac:dyDescent="0.2">
      <c r="A173" s="170" t="s">
        <v>503</v>
      </c>
      <c r="B173" s="258"/>
      <c r="C173" s="171">
        <v>0</v>
      </c>
      <c r="D173" s="135">
        <v>-1.518</v>
      </c>
      <c r="E173" s="136">
        <v>-0.26400000000000001</v>
      </c>
      <c r="F173" s="137">
        <v>-1.9E-2</v>
      </c>
      <c r="G173" s="172">
        <v>0</v>
      </c>
      <c r="H173" s="173" t="s">
        <v>732</v>
      </c>
      <c r="I173" s="177" t="s">
        <v>732</v>
      </c>
      <c r="J173" s="40">
        <v>5.3999999999999999E-2</v>
      </c>
    </row>
    <row r="174" spans="1:10" ht="27.75" customHeight="1" x14ac:dyDescent="0.2">
      <c r="A174" s="170" t="s">
        <v>504</v>
      </c>
      <c r="B174" s="258"/>
      <c r="C174" s="171">
        <v>0</v>
      </c>
      <c r="D174" s="135">
        <v>-1.44</v>
      </c>
      <c r="E174" s="136">
        <v>-0.221</v>
      </c>
      <c r="F174" s="137">
        <v>-1.6E-2</v>
      </c>
      <c r="G174" s="172">
        <v>30.99</v>
      </c>
      <c r="H174" s="173" t="s">
        <v>732</v>
      </c>
      <c r="I174" s="177" t="s">
        <v>732</v>
      </c>
      <c r="J174" s="40">
        <v>6.3E-2</v>
      </c>
    </row>
    <row r="175" spans="1:10" ht="27.75" customHeight="1" x14ac:dyDescent="0.2">
      <c r="A175" s="170" t="s">
        <v>577</v>
      </c>
      <c r="B175" s="258"/>
      <c r="C175" s="171" t="s">
        <v>698</v>
      </c>
      <c r="D175" s="135">
        <v>0.60199999999999998</v>
      </c>
      <c r="E175" s="136">
        <v>0.107</v>
      </c>
      <c r="F175" s="137">
        <v>8.0000000000000002E-3</v>
      </c>
      <c r="G175" s="172">
        <v>10.48</v>
      </c>
      <c r="H175" s="173" t="s">
        <v>732</v>
      </c>
      <c r="I175" s="177" t="s">
        <v>732</v>
      </c>
      <c r="J175" s="41" t="s">
        <v>732</v>
      </c>
    </row>
    <row r="176" spans="1:10" ht="27.75" customHeight="1" x14ac:dyDescent="0.2">
      <c r="A176" s="170" t="s">
        <v>578</v>
      </c>
      <c r="B176" s="258"/>
      <c r="C176" s="171" t="s">
        <v>462</v>
      </c>
      <c r="D176" s="135">
        <v>0.60199999999999998</v>
      </c>
      <c r="E176" s="136">
        <v>0.107</v>
      </c>
      <c r="F176" s="137">
        <v>8.0000000000000002E-3</v>
      </c>
      <c r="G176" s="173" t="s">
        <v>732</v>
      </c>
      <c r="H176" s="173" t="s">
        <v>732</v>
      </c>
      <c r="I176" s="177" t="s">
        <v>732</v>
      </c>
      <c r="J176" s="41" t="s">
        <v>732</v>
      </c>
    </row>
    <row r="177" spans="1:10" ht="27.75" customHeight="1" x14ac:dyDescent="0.2">
      <c r="A177" s="170" t="s">
        <v>579</v>
      </c>
      <c r="B177" s="258"/>
      <c r="C177" s="171" t="s">
        <v>699</v>
      </c>
      <c r="D177" s="135">
        <v>0.52700000000000002</v>
      </c>
      <c r="E177" s="136">
        <v>9.4E-2</v>
      </c>
      <c r="F177" s="137">
        <v>7.0000000000000001E-3</v>
      </c>
      <c r="G177" s="172">
        <v>0.69</v>
      </c>
      <c r="H177" s="173" t="s">
        <v>732</v>
      </c>
      <c r="I177" s="177" t="s">
        <v>732</v>
      </c>
      <c r="J177" s="41" t="s">
        <v>732</v>
      </c>
    </row>
    <row r="178" spans="1:10" ht="27.75" customHeight="1" x14ac:dyDescent="0.2">
      <c r="A178" s="170" t="s">
        <v>580</v>
      </c>
      <c r="B178" s="258"/>
      <c r="C178" s="171" t="s">
        <v>699</v>
      </c>
      <c r="D178" s="135">
        <v>0.52700000000000002</v>
      </c>
      <c r="E178" s="136">
        <v>9.4E-2</v>
      </c>
      <c r="F178" s="137">
        <v>7.0000000000000001E-3</v>
      </c>
      <c r="G178" s="172">
        <v>1.05</v>
      </c>
      <c r="H178" s="173" t="s">
        <v>732</v>
      </c>
      <c r="I178" s="177" t="s">
        <v>732</v>
      </c>
      <c r="J178" s="41" t="s">
        <v>732</v>
      </c>
    </row>
    <row r="179" spans="1:10" ht="27.75" customHeight="1" x14ac:dyDescent="0.2">
      <c r="A179" s="170" t="s">
        <v>581</v>
      </c>
      <c r="B179" s="258"/>
      <c r="C179" s="171" t="s">
        <v>699</v>
      </c>
      <c r="D179" s="135">
        <v>0.52700000000000002</v>
      </c>
      <c r="E179" s="136">
        <v>9.4E-2</v>
      </c>
      <c r="F179" s="137">
        <v>7.0000000000000001E-3</v>
      </c>
      <c r="G179" s="172">
        <v>2.6</v>
      </c>
      <c r="H179" s="173" t="s">
        <v>732</v>
      </c>
      <c r="I179" s="177" t="s">
        <v>732</v>
      </c>
      <c r="J179" s="41" t="s">
        <v>732</v>
      </c>
    </row>
    <row r="180" spans="1:10" ht="27.75" customHeight="1" x14ac:dyDescent="0.2">
      <c r="A180" s="170" t="s">
        <v>582</v>
      </c>
      <c r="B180" s="258"/>
      <c r="C180" s="171" t="s">
        <v>699</v>
      </c>
      <c r="D180" s="135">
        <v>0.52700000000000002</v>
      </c>
      <c r="E180" s="136">
        <v>9.4E-2</v>
      </c>
      <c r="F180" s="137">
        <v>7.0000000000000001E-3</v>
      </c>
      <c r="G180" s="172">
        <v>5.45</v>
      </c>
      <c r="H180" s="173" t="s">
        <v>732</v>
      </c>
      <c r="I180" s="177" t="s">
        <v>732</v>
      </c>
      <c r="J180" s="41" t="s">
        <v>732</v>
      </c>
    </row>
    <row r="181" spans="1:10" ht="27.75" customHeight="1" x14ac:dyDescent="0.2">
      <c r="A181" s="170" t="s">
        <v>583</v>
      </c>
      <c r="B181" s="258"/>
      <c r="C181" s="171" t="s">
        <v>699</v>
      </c>
      <c r="D181" s="135">
        <v>0.52700000000000002</v>
      </c>
      <c r="E181" s="136">
        <v>9.4E-2</v>
      </c>
      <c r="F181" s="137">
        <v>7.0000000000000001E-3</v>
      </c>
      <c r="G181" s="172">
        <v>15.53</v>
      </c>
      <c r="H181" s="173" t="s">
        <v>732</v>
      </c>
      <c r="I181" s="177" t="s">
        <v>732</v>
      </c>
      <c r="J181" s="41" t="s">
        <v>732</v>
      </c>
    </row>
    <row r="182" spans="1:10" ht="27.75" customHeight="1" x14ac:dyDescent="0.2">
      <c r="A182" s="170" t="s">
        <v>505</v>
      </c>
      <c r="B182" s="258"/>
      <c r="C182" s="171" t="s">
        <v>463</v>
      </c>
      <c r="D182" s="135">
        <v>0.52700000000000002</v>
      </c>
      <c r="E182" s="136">
        <v>9.4E-2</v>
      </c>
      <c r="F182" s="137">
        <v>7.0000000000000001E-3</v>
      </c>
      <c r="G182" s="173" t="s">
        <v>732</v>
      </c>
      <c r="H182" s="173" t="s">
        <v>732</v>
      </c>
      <c r="I182" s="177" t="s">
        <v>732</v>
      </c>
      <c r="J182" s="41" t="s">
        <v>732</v>
      </c>
    </row>
    <row r="183" spans="1:10" ht="27.75" customHeight="1" x14ac:dyDescent="0.2">
      <c r="A183" s="170" t="s">
        <v>584</v>
      </c>
      <c r="B183" s="258"/>
      <c r="C183" s="171">
        <v>0</v>
      </c>
      <c r="D183" s="135">
        <v>0.38100000000000001</v>
      </c>
      <c r="E183" s="136">
        <v>6.5000000000000002E-2</v>
      </c>
      <c r="F183" s="137">
        <v>5.0000000000000001E-3</v>
      </c>
      <c r="G183" s="172">
        <v>1.05</v>
      </c>
      <c r="H183" s="172">
        <v>0.26</v>
      </c>
      <c r="I183" s="178">
        <v>0.51</v>
      </c>
      <c r="J183" s="40">
        <v>1.4E-2</v>
      </c>
    </row>
    <row r="184" spans="1:10" ht="27.75" customHeight="1" x14ac:dyDescent="0.2">
      <c r="A184" s="170" t="s">
        <v>585</v>
      </c>
      <c r="B184" s="258"/>
      <c r="C184" s="171">
        <v>0</v>
      </c>
      <c r="D184" s="135">
        <v>0.38100000000000001</v>
      </c>
      <c r="E184" s="136">
        <v>6.5000000000000002E-2</v>
      </c>
      <c r="F184" s="137">
        <v>5.0000000000000001E-3</v>
      </c>
      <c r="G184" s="172">
        <v>26.35</v>
      </c>
      <c r="H184" s="172">
        <v>0.26</v>
      </c>
      <c r="I184" s="178">
        <v>0.51</v>
      </c>
      <c r="J184" s="40">
        <v>1.4E-2</v>
      </c>
    </row>
    <row r="185" spans="1:10" ht="27.75" customHeight="1" x14ac:dyDescent="0.2">
      <c r="A185" s="170" t="s">
        <v>586</v>
      </c>
      <c r="B185" s="258"/>
      <c r="C185" s="171">
        <v>0</v>
      </c>
      <c r="D185" s="135">
        <v>0.38100000000000001</v>
      </c>
      <c r="E185" s="136">
        <v>6.5000000000000002E-2</v>
      </c>
      <c r="F185" s="137">
        <v>5.0000000000000001E-3</v>
      </c>
      <c r="G185" s="172">
        <v>44.47</v>
      </c>
      <c r="H185" s="172">
        <v>0.26</v>
      </c>
      <c r="I185" s="178">
        <v>0.51</v>
      </c>
      <c r="J185" s="40">
        <v>1.4E-2</v>
      </c>
    </row>
    <row r="186" spans="1:10" ht="27.75" customHeight="1" x14ac:dyDescent="0.2">
      <c r="A186" s="170" t="s">
        <v>587</v>
      </c>
      <c r="B186" s="258"/>
      <c r="C186" s="171">
        <v>0</v>
      </c>
      <c r="D186" s="135">
        <v>0.38100000000000001</v>
      </c>
      <c r="E186" s="136">
        <v>6.5000000000000002E-2</v>
      </c>
      <c r="F186" s="137">
        <v>5.0000000000000001E-3</v>
      </c>
      <c r="G186" s="172">
        <v>69.290000000000006</v>
      </c>
      <c r="H186" s="172">
        <v>0.26</v>
      </c>
      <c r="I186" s="178">
        <v>0.51</v>
      </c>
      <c r="J186" s="40">
        <v>1.4E-2</v>
      </c>
    </row>
    <row r="187" spans="1:10" ht="27.75" customHeight="1" x14ac:dyDescent="0.2">
      <c r="A187" s="170" t="s">
        <v>588</v>
      </c>
      <c r="B187" s="258"/>
      <c r="C187" s="171">
        <v>0</v>
      </c>
      <c r="D187" s="135">
        <v>0.38100000000000001</v>
      </c>
      <c r="E187" s="136">
        <v>6.5000000000000002E-2</v>
      </c>
      <c r="F187" s="137">
        <v>5.0000000000000001E-3</v>
      </c>
      <c r="G187" s="172">
        <v>127.19</v>
      </c>
      <c r="H187" s="172">
        <v>0.26</v>
      </c>
      <c r="I187" s="178">
        <v>0.51</v>
      </c>
      <c r="J187" s="40">
        <v>1.4E-2</v>
      </c>
    </row>
    <row r="188" spans="1:10" ht="27.75" customHeight="1" x14ac:dyDescent="0.2">
      <c r="A188" s="170" t="s">
        <v>589</v>
      </c>
      <c r="B188" s="258"/>
      <c r="C188" s="171">
        <v>0</v>
      </c>
      <c r="D188" s="135">
        <v>0.378</v>
      </c>
      <c r="E188" s="136">
        <v>5.8999999999999997E-2</v>
      </c>
      <c r="F188" s="137">
        <v>4.0000000000000001E-3</v>
      </c>
      <c r="G188" s="172">
        <v>1.18</v>
      </c>
      <c r="H188" s="172">
        <v>0.45</v>
      </c>
      <c r="I188" s="178">
        <v>0.68</v>
      </c>
      <c r="J188" s="40">
        <v>1.4E-2</v>
      </c>
    </row>
    <row r="189" spans="1:10" ht="27.75" customHeight="1" x14ac:dyDescent="0.2">
      <c r="A189" s="170" t="s">
        <v>590</v>
      </c>
      <c r="B189" s="258"/>
      <c r="C189" s="171">
        <v>0</v>
      </c>
      <c r="D189" s="135">
        <v>0.378</v>
      </c>
      <c r="E189" s="136">
        <v>5.8999999999999997E-2</v>
      </c>
      <c r="F189" s="137">
        <v>4.0000000000000001E-3</v>
      </c>
      <c r="G189" s="172">
        <v>37.61</v>
      </c>
      <c r="H189" s="172">
        <v>0.45</v>
      </c>
      <c r="I189" s="178">
        <v>0.68</v>
      </c>
      <c r="J189" s="40">
        <v>1.4E-2</v>
      </c>
    </row>
    <row r="190" spans="1:10" ht="27.75" customHeight="1" x14ac:dyDescent="0.2">
      <c r="A190" s="170" t="s">
        <v>591</v>
      </c>
      <c r="B190" s="258"/>
      <c r="C190" s="171">
        <v>0</v>
      </c>
      <c r="D190" s="135">
        <v>0.378</v>
      </c>
      <c r="E190" s="136">
        <v>5.8999999999999997E-2</v>
      </c>
      <c r="F190" s="137">
        <v>4.0000000000000001E-3</v>
      </c>
      <c r="G190" s="172">
        <v>63.73</v>
      </c>
      <c r="H190" s="172">
        <v>0.45</v>
      </c>
      <c r="I190" s="178">
        <v>0.68</v>
      </c>
      <c r="J190" s="40">
        <v>1.4E-2</v>
      </c>
    </row>
    <row r="191" spans="1:10" ht="27.75" customHeight="1" x14ac:dyDescent="0.2">
      <c r="A191" s="170" t="s">
        <v>592</v>
      </c>
      <c r="B191" s="258"/>
      <c r="C191" s="171">
        <v>0</v>
      </c>
      <c r="D191" s="135">
        <v>0.378</v>
      </c>
      <c r="E191" s="136">
        <v>5.8999999999999997E-2</v>
      </c>
      <c r="F191" s="137">
        <v>4.0000000000000001E-3</v>
      </c>
      <c r="G191" s="172">
        <v>99.47</v>
      </c>
      <c r="H191" s="172">
        <v>0.45</v>
      </c>
      <c r="I191" s="178">
        <v>0.68</v>
      </c>
      <c r="J191" s="40">
        <v>1.4E-2</v>
      </c>
    </row>
    <row r="192" spans="1:10" ht="27.75" customHeight="1" x14ac:dyDescent="0.2">
      <c r="A192" s="170" t="s">
        <v>593</v>
      </c>
      <c r="B192" s="258"/>
      <c r="C192" s="171">
        <v>0</v>
      </c>
      <c r="D192" s="135">
        <v>0.378</v>
      </c>
      <c r="E192" s="136">
        <v>5.8999999999999997E-2</v>
      </c>
      <c r="F192" s="137">
        <v>4.0000000000000001E-3</v>
      </c>
      <c r="G192" s="172">
        <v>182.88</v>
      </c>
      <c r="H192" s="172">
        <v>0.45</v>
      </c>
      <c r="I192" s="178">
        <v>0.68</v>
      </c>
      <c r="J192" s="40">
        <v>1.4E-2</v>
      </c>
    </row>
    <row r="193" spans="1:10" ht="27.75" customHeight="1" x14ac:dyDescent="0.2">
      <c r="A193" s="170" t="s">
        <v>594</v>
      </c>
      <c r="B193" s="258"/>
      <c r="C193" s="171">
        <v>0</v>
      </c>
      <c r="D193" s="135">
        <v>0.255</v>
      </c>
      <c r="E193" s="136">
        <v>3.4000000000000002E-2</v>
      </c>
      <c r="F193" s="137">
        <v>2E-3</v>
      </c>
      <c r="G193" s="172">
        <v>11.84</v>
      </c>
      <c r="H193" s="172">
        <v>0.62</v>
      </c>
      <c r="I193" s="178">
        <v>0.9</v>
      </c>
      <c r="J193" s="40">
        <v>8.0000000000000002E-3</v>
      </c>
    </row>
    <row r="194" spans="1:10" ht="27.75" customHeight="1" x14ac:dyDescent="0.2">
      <c r="A194" s="170" t="s">
        <v>595</v>
      </c>
      <c r="B194" s="258"/>
      <c r="C194" s="171">
        <v>0</v>
      </c>
      <c r="D194" s="135">
        <v>0.255</v>
      </c>
      <c r="E194" s="136">
        <v>3.4000000000000002E-2</v>
      </c>
      <c r="F194" s="137">
        <v>2E-3</v>
      </c>
      <c r="G194" s="172">
        <v>184.5</v>
      </c>
      <c r="H194" s="172">
        <v>0.62</v>
      </c>
      <c r="I194" s="178">
        <v>0.9</v>
      </c>
      <c r="J194" s="40">
        <v>8.0000000000000002E-3</v>
      </c>
    </row>
    <row r="195" spans="1:10" ht="27.75" customHeight="1" x14ac:dyDescent="0.2">
      <c r="A195" s="170" t="s">
        <v>596</v>
      </c>
      <c r="B195" s="258"/>
      <c r="C195" s="171">
        <v>0</v>
      </c>
      <c r="D195" s="135">
        <v>0.255</v>
      </c>
      <c r="E195" s="136">
        <v>3.4000000000000002E-2</v>
      </c>
      <c r="F195" s="137">
        <v>2E-3</v>
      </c>
      <c r="G195" s="172">
        <v>618.21</v>
      </c>
      <c r="H195" s="172">
        <v>0.62</v>
      </c>
      <c r="I195" s="178">
        <v>0.9</v>
      </c>
      <c r="J195" s="40">
        <v>8.0000000000000002E-3</v>
      </c>
    </row>
    <row r="196" spans="1:10" ht="27.75" customHeight="1" x14ac:dyDescent="0.2">
      <c r="A196" s="170" t="s">
        <v>597</v>
      </c>
      <c r="B196" s="258"/>
      <c r="C196" s="171">
        <v>0</v>
      </c>
      <c r="D196" s="135">
        <v>0.255</v>
      </c>
      <c r="E196" s="136">
        <v>3.4000000000000002E-2</v>
      </c>
      <c r="F196" s="137">
        <v>2E-3</v>
      </c>
      <c r="G196" s="172">
        <v>1353.74</v>
      </c>
      <c r="H196" s="172">
        <v>0.62</v>
      </c>
      <c r="I196" s="178">
        <v>0.9</v>
      </c>
      <c r="J196" s="40">
        <v>8.0000000000000002E-3</v>
      </c>
    </row>
    <row r="197" spans="1:10" ht="27.75" customHeight="1" x14ac:dyDescent="0.2">
      <c r="A197" s="170" t="s">
        <v>598</v>
      </c>
      <c r="B197" s="258"/>
      <c r="C197" s="171">
        <v>0</v>
      </c>
      <c r="D197" s="135">
        <v>0.255</v>
      </c>
      <c r="E197" s="136">
        <v>3.4000000000000002E-2</v>
      </c>
      <c r="F197" s="137">
        <v>2E-3</v>
      </c>
      <c r="G197" s="172">
        <v>3505.83</v>
      </c>
      <c r="H197" s="172">
        <v>0.62</v>
      </c>
      <c r="I197" s="178">
        <v>0.9</v>
      </c>
      <c r="J197" s="40">
        <v>8.0000000000000002E-3</v>
      </c>
    </row>
    <row r="198" spans="1:10" ht="27.75" customHeight="1" x14ac:dyDescent="0.2">
      <c r="A198" s="170" t="s">
        <v>506</v>
      </c>
      <c r="B198" s="258"/>
      <c r="C198" s="171" t="s">
        <v>464</v>
      </c>
      <c r="D198" s="138">
        <v>1.825</v>
      </c>
      <c r="E198" s="139">
        <v>0.26500000000000001</v>
      </c>
      <c r="F198" s="137">
        <v>0.17</v>
      </c>
      <c r="G198" s="173" t="s">
        <v>732</v>
      </c>
      <c r="H198" s="173" t="s">
        <v>732</v>
      </c>
      <c r="I198" s="177" t="s">
        <v>732</v>
      </c>
      <c r="J198" s="41" t="s">
        <v>732</v>
      </c>
    </row>
    <row r="199" spans="1:10" ht="27.75" customHeight="1" x14ac:dyDescent="0.2">
      <c r="A199" s="170" t="s">
        <v>507</v>
      </c>
      <c r="B199" s="258"/>
      <c r="C199" s="171">
        <v>0</v>
      </c>
      <c r="D199" s="135">
        <v>-0.53</v>
      </c>
      <c r="E199" s="136">
        <v>-9.4E-2</v>
      </c>
      <c r="F199" s="137">
        <v>-7.0000000000000001E-3</v>
      </c>
      <c r="G199" s="172">
        <v>0</v>
      </c>
      <c r="H199" s="173" t="s">
        <v>732</v>
      </c>
      <c r="I199" s="177" t="s">
        <v>732</v>
      </c>
      <c r="J199" s="41" t="s">
        <v>732</v>
      </c>
    </row>
    <row r="200" spans="1:10" ht="27.75" customHeight="1" x14ac:dyDescent="0.2">
      <c r="A200" s="170" t="s">
        <v>508</v>
      </c>
      <c r="B200" s="258"/>
      <c r="C200" s="171">
        <v>0</v>
      </c>
      <c r="D200" s="135">
        <v>-0.52400000000000002</v>
      </c>
      <c r="E200" s="136">
        <v>-9.0999999999999998E-2</v>
      </c>
      <c r="F200" s="137">
        <v>-7.0000000000000001E-3</v>
      </c>
      <c r="G200" s="172">
        <v>0</v>
      </c>
      <c r="H200" s="173" t="s">
        <v>732</v>
      </c>
      <c r="I200" s="177" t="s">
        <v>732</v>
      </c>
      <c r="J200" s="41" t="s">
        <v>732</v>
      </c>
    </row>
    <row r="201" spans="1:10" ht="27.75" customHeight="1" x14ac:dyDescent="0.2">
      <c r="A201" s="170" t="s">
        <v>509</v>
      </c>
      <c r="B201" s="258"/>
      <c r="C201" s="171">
        <v>0</v>
      </c>
      <c r="D201" s="135">
        <v>-0.53</v>
      </c>
      <c r="E201" s="136">
        <v>-9.4E-2</v>
      </c>
      <c r="F201" s="137">
        <v>-7.0000000000000001E-3</v>
      </c>
      <c r="G201" s="172">
        <v>0</v>
      </c>
      <c r="H201" s="173" t="s">
        <v>732</v>
      </c>
      <c r="I201" s="177" t="s">
        <v>732</v>
      </c>
      <c r="J201" s="40">
        <v>0.02</v>
      </c>
    </row>
    <row r="202" spans="1:10" ht="27.75" customHeight="1" x14ac:dyDescent="0.2">
      <c r="A202" s="170" t="s">
        <v>510</v>
      </c>
      <c r="B202" s="258"/>
      <c r="C202" s="171">
        <v>0</v>
      </c>
      <c r="D202" s="135">
        <v>-0.52400000000000002</v>
      </c>
      <c r="E202" s="136">
        <v>-9.0999999999999998E-2</v>
      </c>
      <c r="F202" s="137">
        <v>-7.0000000000000001E-3</v>
      </c>
      <c r="G202" s="172">
        <v>0</v>
      </c>
      <c r="H202" s="173" t="s">
        <v>732</v>
      </c>
      <c r="I202" s="177" t="s">
        <v>732</v>
      </c>
      <c r="J202" s="40">
        <v>1.9E-2</v>
      </c>
    </row>
    <row r="203" spans="1:10" ht="27.75" customHeight="1" x14ac:dyDescent="0.2">
      <c r="A203" s="170" t="s">
        <v>511</v>
      </c>
      <c r="B203" s="258"/>
      <c r="C203" s="171">
        <v>0</v>
      </c>
      <c r="D203" s="135">
        <v>-0.498</v>
      </c>
      <c r="E203" s="136">
        <v>-7.6999999999999999E-2</v>
      </c>
      <c r="F203" s="137">
        <v>-5.0000000000000001E-3</v>
      </c>
      <c r="G203" s="172">
        <v>10.71</v>
      </c>
      <c r="H203" s="173" t="s">
        <v>732</v>
      </c>
      <c r="I203" s="177" t="s">
        <v>732</v>
      </c>
      <c r="J203" s="40">
        <v>2.1999999999999999E-2</v>
      </c>
    </row>
    <row r="205" spans="1:10" ht="27.75" customHeight="1" x14ac:dyDescent="0.2">
      <c r="D205" s="253"/>
      <c r="F205" s="254"/>
    </row>
    <row r="206" spans="1:10" ht="27.75" customHeight="1" x14ac:dyDescent="0.2">
      <c r="D206" s="253"/>
      <c r="F206" s="254"/>
    </row>
    <row r="207" spans="1:10" ht="27.75" customHeight="1" x14ac:dyDescent="0.2">
      <c r="D207" s="253"/>
      <c r="F207" s="254"/>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H9:J9"/>
    <mergeCell ref="B10:E10"/>
    <mergeCell ref="G10:H10"/>
    <mergeCell ref="G11:H11"/>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39370078740157483" right="0.39370078740157483" top="0.70866141732283472" bottom="0.74803149606299213" header="0.27559055118110237" footer="0.15748031496062992"/>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opLeftCell="A10" zoomScale="80" zoomScaleNormal="80" zoomScaleSheetLayoutView="100" workbookViewId="0">
      <selection activeCell="F22" sqref="F22"/>
    </sheetView>
  </sheetViews>
  <sheetFormatPr defaultRowHeight="12.75" x14ac:dyDescent="0.2"/>
  <cols>
    <col min="1" max="1" width="24" customWidth="1"/>
    <col min="2" max="5" width="26.140625" customWidth="1"/>
    <col min="6" max="6" width="29.7109375" customWidth="1"/>
  </cols>
  <sheetData>
    <row r="1" spans="1:6" ht="27.75" customHeight="1" x14ac:dyDescent="0.2">
      <c r="A1" s="132" t="s">
        <v>27</v>
      </c>
      <c r="C1" s="131"/>
    </row>
    <row r="2" spans="1:6" ht="44.25" customHeight="1" x14ac:dyDescent="0.2">
      <c r="A2" s="331" t="s">
        <v>904</v>
      </c>
      <c r="B2" s="332"/>
      <c r="C2" s="332"/>
      <c r="D2" s="332"/>
      <c r="E2" s="332"/>
    </row>
    <row r="3" spans="1:6" ht="47.25" customHeight="1" x14ac:dyDescent="0.2">
      <c r="A3" s="271" t="str">
        <f>Overview!B4&amp; " - Illustrative LLFs for year beginning "&amp;TEXT(Overview!D4,"D MMMM YYYY")</f>
        <v>Murphy Power Distribution Limited GSP_B - Illustrative LLFs for year beginning 1 April 2022</v>
      </c>
      <c r="B3" s="271"/>
      <c r="C3" s="271"/>
      <c r="D3" s="271"/>
      <c r="E3" s="271"/>
    </row>
    <row r="4" spans="1:6" ht="19.5" customHeight="1" x14ac:dyDescent="0.2">
      <c r="A4" s="336" t="s">
        <v>20</v>
      </c>
      <c r="B4" s="210" t="s">
        <v>7</v>
      </c>
      <c r="C4" s="210" t="s">
        <v>8</v>
      </c>
      <c r="D4" s="210" t="s">
        <v>9</v>
      </c>
      <c r="E4" s="210" t="s">
        <v>10</v>
      </c>
    </row>
    <row r="5" spans="1:6" ht="19.5" customHeight="1" x14ac:dyDescent="0.2">
      <c r="A5" s="337"/>
      <c r="B5" s="210" t="s">
        <v>711</v>
      </c>
      <c r="C5" s="210" t="s">
        <v>712</v>
      </c>
      <c r="D5" s="210" t="s">
        <v>713</v>
      </c>
      <c r="E5" s="210" t="s">
        <v>714</v>
      </c>
    </row>
    <row r="6" spans="1:6" ht="45" customHeight="1" x14ac:dyDescent="0.2">
      <c r="A6" s="217" t="s">
        <v>715</v>
      </c>
      <c r="B6" s="215"/>
      <c r="C6" s="215"/>
      <c r="D6" s="212" t="s">
        <v>716</v>
      </c>
      <c r="E6" s="212" t="s">
        <v>717</v>
      </c>
    </row>
    <row r="7" spans="1:6" ht="45" customHeight="1" x14ac:dyDescent="0.2">
      <c r="A7" s="217" t="s">
        <v>718</v>
      </c>
      <c r="B7" s="212" t="s">
        <v>719</v>
      </c>
      <c r="C7" s="211" t="s">
        <v>720</v>
      </c>
      <c r="D7" s="212" t="s">
        <v>716</v>
      </c>
      <c r="E7" s="212" t="s">
        <v>721</v>
      </c>
    </row>
    <row r="8" spans="1:6" ht="45" customHeight="1" x14ac:dyDescent="0.2">
      <c r="A8" s="217" t="s">
        <v>23</v>
      </c>
      <c r="B8" s="215"/>
      <c r="C8" s="215"/>
      <c r="D8" s="212" t="s">
        <v>716</v>
      </c>
      <c r="E8" s="212" t="s">
        <v>717</v>
      </c>
    </row>
    <row r="9" spans="1:6" ht="25.5" customHeight="1" x14ac:dyDescent="0.2">
      <c r="A9" s="218" t="s">
        <v>21</v>
      </c>
      <c r="B9" s="333" t="s">
        <v>22</v>
      </c>
      <c r="C9" s="334"/>
      <c r="D9" s="334"/>
      <c r="E9" s="335"/>
    </row>
    <row r="10" spans="1:6" s="13" customFormat="1" x14ac:dyDescent="0.2">
      <c r="A10" s="209"/>
      <c r="B10" s="208"/>
      <c r="C10" s="208"/>
      <c r="D10" s="208"/>
      <c r="E10" s="208"/>
    </row>
    <row r="11" spans="1:6" ht="12.75" customHeight="1" x14ac:dyDescent="0.2">
      <c r="A11" s="206"/>
      <c r="B11" s="208"/>
      <c r="C11" s="208"/>
      <c r="D11" s="208"/>
      <c r="E11" s="208"/>
    </row>
    <row r="12" spans="1:6" ht="22.5" customHeight="1" x14ac:dyDescent="0.2">
      <c r="A12" s="277" t="s">
        <v>74</v>
      </c>
      <c r="B12" s="296"/>
      <c r="C12" s="296"/>
      <c r="D12" s="296"/>
      <c r="E12" s="296"/>
      <c r="F12" s="278"/>
    </row>
    <row r="13" spans="1:6" ht="22.5" customHeight="1" x14ac:dyDescent="0.2">
      <c r="A13" s="277" t="s">
        <v>6</v>
      </c>
      <c r="B13" s="296"/>
      <c r="C13" s="296"/>
      <c r="D13" s="296"/>
      <c r="E13" s="296"/>
      <c r="F13" s="278"/>
    </row>
    <row r="14" spans="1:6" ht="33" customHeight="1" x14ac:dyDescent="0.2">
      <c r="A14" s="21" t="s">
        <v>75</v>
      </c>
      <c r="B14" s="21" t="s">
        <v>7</v>
      </c>
      <c r="C14" s="21" t="s">
        <v>8</v>
      </c>
      <c r="D14" s="21" t="s">
        <v>9</v>
      </c>
      <c r="E14" s="21" t="s">
        <v>10</v>
      </c>
      <c r="F14" s="21" t="s">
        <v>11</v>
      </c>
    </row>
    <row r="15" spans="1:6" ht="22.5" customHeight="1" x14ac:dyDescent="0.2">
      <c r="A15" s="207" t="s">
        <v>722</v>
      </c>
      <c r="B15" s="12"/>
      <c r="C15" s="12"/>
      <c r="D15" s="12"/>
      <c r="E15" s="12"/>
      <c r="F15" s="12"/>
    </row>
    <row r="16" spans="1:6" ht="22.5" customHeight="1" x14ac:dyDescent="0.2">
      <c r="A16" s="207" t="s">
        <v>723</v>
      </c>
      <c r="B16" s="12"/>
      <c r="C16" s="12"/>
      <c r="D16" s="12"/>
      <c r="E16" s="12"/>
      <c r="F16" s="12"/>
    </row>
    <row r="17" spans="1:6" ht="22.5" customHeight="1" x14ac:dyDescent="0.2">
      <c r="A17" s="207" t="s">
        <v>724</v>
      </c>
      <c r="B17" s="12"/>
      <c r="C17" s="12"/>
      <c r="D17" s="12"/>
      <c r="E17" s="12"/>
      <c r="F17" s="12"/>
    </row>
    <row r="18" spans="1:6" ht="22.5" customHeight="1" x14ac:dyDescent="0.2">
      <c r="A18" s="207" t="s">
        <v>725</v>
      </c>
      <c r="B18" s="12"/>
      <c r="C18" s="12"/>
      <c r="D18" s="12"/>
      <c r="E18" s="12"/>
      <c r="F18" s="249"/>
    </row>
    <row r="19" spans="1:6" ht="22.5" customHeight="1" x14ac:dyDescent="0.2">
      <c r="A19" s="207" t="s">
        <v>726</v>
      </c>
      <c r="B19" s="12"/>
      <c r="C19" s="12"/>
      <c r="D19" s="12"/>
      <c r="E19" s="12"/>
      <c r="F19" s="249"/>
    </row>
    <row r="20" spans="1:6" ht="54" customHeight="1" x14ac:dyDescent="0.2">
      <c r="A20" s="207" t="s">
        <v>727</v>
      </c>
      <c r="B20" s="12"/>
      <c r="C20" s="12"/>
      <c r="D20" s="12"/>
      <c r="E20" s="12"/>
      <c r="F20" s="250" t="s">
        <v>1019</v>
      </c>
    </row>
    <row r="21" spans="1:6" ht="44.25" customHeight="1" x14ac:dyDescent="0.2">
      <c r="A21" s="207" t="s">
        <v>728</v>
      </c>
      <c r="B21" s="12"/>
      <c r="C21" s="12"/>
      <c r="D21" s="12"/>
      <c r="E21" s="12"/>
      <c r="F21" s="250" t="s">
        <v>1018</v>
      </c>
    </row>
    <row r="22" spans="1:6" ht="104.25" customHeight="1" x14ac:dyDescent="0.2">
      <c r="A22" s="207" t="s">
        <v>729</v>
      </c>
      <c r="B22" s="12"/>
      <c r="C22" s="12"/>
      <c r="D22" s="12"/>
      <c r="E22" s="12"/>
      <c r="F22" s="250" t="s">
        <v>1017</v>
      </c>
    </row>
    <row r="24" spans="1:6" ht="22.5" customHeight="1" x14ac:dyDescent="0.2">
      <c r="A24" s="277" t="s">
        <v>76</v>
      </c>
      <c r="B24" s="296"/>
      <c r="C24" s="296"/>
      <c r="D24" s="296"/>
      <c r="E24" s="296"/>
      <c r="F24" s="278"/>
    </row>
    <row r="25" spans="1:6" ht="22.5" customHeight="1" x14ac:dyDescent="0.2">
      <c r="A25" s="277" t="s">
        <v>18</v>
      </c>
      <c r="B25" s="296"/>
      <c r="C25" s="296"/>
      <c r="D25" s="296"/>
      <c r="E25" s="296"/>
      <c r="F25" s="278"/>
    </row>
    <row r="26" spans="1:6" ht="33" customHeight="1" x14ac:dyDescent="0.2">
      <c r="A26" s="21" t="s">
        <v>12</v>
      </c>
      <c r="B26" s="21" t="s">
        <v>7</v>
      </c>
      <c r="C26" s="21" t="s">
        <v>8</v>
      </c>
      <c r="D26" s="21" t="s">
        <v>9</v>
      </c>
      <c r="E26" s="21" t="s">
        <v>10</v>
      </c>
      <c r="F26" s="21" t="s">
        <v>11</v>
      </c>
    </row>
    <row r="27" spans="1:6" ht="22.5" customHeight="1" x14ac:dyDescent="0.2">
      <c r="A27" s="1" t="s">
        <v>13</v>
      </c>
      <c r="B27" s="12"/>
      <c r="C27" s="12"/>
      <c r="D27" s="12"/>
      <c r="E27" s="12"/>
      <c r="F27" s="12"/>
    </row>
    <row r="28" spans="1:6" ht="22.5" customHeight="1" x14ac:dyDescent="0.2">
      <c r="A28" s="1" t="s">
        <v>14</v>
      </c>
      <c r="B28" s="12"/>
      <c r="C28" s="12"/>
      <c r="D28" s="12"/>
      <c r="E28" s="12"/>
      <c r="F28" s="12"/>
    </row>
    <row r="29" spans="1:6" ht="22.5" customHeight="1" x14ac:dyDescent="0.2">
      <c r="A29" s="1" t="s">
        <v>15</v>
      </c>
      <c r="B29" s="12"/>
      <c r="C29" s="12"/>
      <c r="D29" s="12"/>
      <c r="E29" s="12"/>
      <c r="F29" s="12"/>
    </row>
    <row r="30" spans="1:6" ht="22.5" customHeight="1" x14ac:dyDescent="0.2">
      <c r="A30" s="1" t="s">
        <v>16</v>
      </c>
      <c r="B30" s="12"/>
      <c r="C30" s="12"/>
      <c r="D30" s="12"/>
      <c r="E30" s="12"/>
      <c r="F30" s="12"/>
    </row>
    <row r="31" spans="1:6" ht="22.5" customHeight="1" x14ac:dyDescent="0.2">
      <c r="A31" s="1" t="s">
        <v>17</v>
      </c>
      <c r="B31" s="12"/>
      <c r="C31" s="12"/>
      <c r="D31" s="12"/>
      <c r="E31" s="12"/>
      <c r="F31" s="12"/>
    </row>
    <row r="33" spans="1:6" ht="22.5" customHeight="1" x14ac:dyDescent="0.2">
      <c r="A33" s="277" t="s">
        <v>76</v>
      </c>
      <c r="B33" s="296"/>
      <c r="C33" s="296"/>
      <c r="D33" s="296"/>
      <c r="E33" s="296"/>
      <c r="F33" s="278"/>
    </row>
    <row r="34" spans="1:6" ht="22.5" customHeight="1" x14ac:dyDescent="0.2">
      <c r="A34" s="277" t="s">
        <v>19</v>
      </c>
      <c r="B34" s="296"/>
      <c r="C34" s="296"/>
      <c r="D34" s="296"/>
      <c r="E34" s="296"/>
      <c r="F34" s="278"/>
    </row>
    <row r="35" spans="1:6" ht="33" customHeight="1" x14ac:dyDescent="0.2">
      <c r="A35" s="21" t="s">
        <v>12</v>
      </c>
      <c r="B35" s="21" t="s">
        <v>7</v>
      </c>
      <c r="C35" s="21" t="s">
        <v>8</v>
      </c>
      <c r="D35" s="21" t="s">
        <v>9</v>
      </c>
      <c r="E35" s="21" t="s">
        <v>10</v>
      </c>
      <c r="F35" s="21" t="s">
        <v>11</v>
      </c>
    </row>
    <row r="36" spans="1:6" ht="22.5" customHeight="1" x14ac:dyDescent="0.2">
      <c r="A36" s="1" t="s">
        <v>13</v>
      </c>
      <c r="B36" s="12"/>
      <c r="C36" s="12"/>
      <c r="D36" s="12"/>
      <c r="E36" s="12"/>
      <c r="F36" s="12"/>
    </row>
    <row r="37" spans="1:6" ht="22.5" customHeight="1" x14ac:dyDescent="0.2">
      <c r="A37" s="1" t="s">
        <v>14</v>
      </c>
      <c r="B37" s="12"/>
      <c r="C37" s="12"/>
      <c r="D37" s="12"/>
      <c r="E37" s="12"/>
      <c r="F37" s="12"/>
    </row>
    <row r="38" spans="1:6" ht="22.5" customHeight="1" x14ac:dyDescent="0.2">
      <c r="A38" s="1" t="s">
        <v>15</v>
      </c>
      <c r="B38" s="12"/>
      <c r="C38" s="12"/>
      <c r="D38" s="12"/>
      <c r="E38" s="12"/>
      <c r="F38" s="12"/>
    </row>
    <row r="39" spans="1:6" ht="22.5" customHeight="1" x14ac:dyDescent="0.2">
      <c r="A39" s="1" t="s">
        <v>16</v>
      </c>
      <c r="B39" s="12"/>
      <c r="C39" s="12"/>
      <c r="D39" s="12"/>
      <c r="E39" s="12"/>
      <c r="F39" s="12"/>
    </row>
    <row r="40" spans="1:6" ht="22.5" customHeight="1" x14ac:dyDescent="0.2">
      <c r="A40" s="1" t="s">
        <v>17</v>
      </c>
      <c r="B40" s="12"/>
      <c r="C40" s="12"/>
      <c r="D40" s="12"/>
      <c r="E40" s="12"/>
      <c r="F40" s="12"/>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1"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80" zoomScaleNormal="80" zoomScaleSheetLayoutView="100" workbookViewId="0"/>
  </sheetViews>
  <sheetFormatPr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10" customWidth="1"/>
    <col min="12" max="13" width="15.5703125" style="4" customWidth="1"/>
    <col min="14" max="17" width="15.5703125" style="2" customWidth="1"/>
    <col min="18" max="16384" width="9.140625" style="2"/>
  </cols>
  <sheetData>
    <row r="1" spans="1:16" ht="100.5" customHeight="1" x14ac:dyDescent="0.2">
      <c r="A1" s="14" t="s">
        <v>27</v>
      </c>
      <c r="B1" s="14"/>
      <c r="C1" s="14"/>
      <c r="D1" s="14"/>
      <c r="G1" s="22"/>
      <c r="H1" s="338" t="s">
        <v>183</v>
      </c>
      <c r="I1" s="339"/>
    </row>
    <row r="2" spans="1:16" ht="27.75" customHeight="1" x14ac:dyDescent="0.2">
      <c r="A2" s="290" t="s">
        <v>182</v>
      </c>
      <c r="B2" s="291"/>
      <c r="C2" s="291"/>
      <c r="D2" s="291"/>
      <c r="E2" s="291"/>
      <c r="F2" s="291"/>
      <c r="G2" s="291"/>
      <c r="H2" s="291"/>
      <c r="I2" s="291"/>
      <c r="J2" s="291"/>
      <c r="K2" s="291"/>
      <c r="L2" s="291"/>
      <c r="M2" s="291"/>
      <c r="N2" s="291"/>
      <c r="O2" s="291"/>
      <c r="P2" s="292"/>
    </row>
    <row r="3" spans="1:16" ht="17.25" customHeight="1" x14ac:dyDescent="0.2">
      <c r="A3" s="14"/>
      <c r="B3" s="14"/>
      <c r="C3" s="14"/>
      <c r="D3" s="14"/>
      <c r="G3" s="22"/>
    </row>
    <row r="4" spans="1:16" s="11" customFormat="1" ht="25.5" customHeight="1" x14ac:dyDescent="0.2">
      <c r="A4" s="290" t="str">
        <f>Overview!B4&amp; " - Effective from "&amp;TEXT(Overview!D4,"D MMMM YYYY")&amp;" - "&amp;Overview!E4&amp;" new designated EHV charges"</f>
        <v>Murphy Power Distribution Limited GSP_B - Effective from 1 April 2022 - Final new designated EHV charges</v>
      </c>
      <c r="B4" s="291"/>
      <c r="C4" s="291"/>
      <c r="D4" s="291"/>
      <c r="E4" s="291"/>
      <c r="F4" s="291"/>
      <c r="G4" s="291"/>
      <c r="H4" s="291"/>
      <c r="I4" s="291"/>
      <c r="J4" s="291"/>
      <c r="K4" s="291"/>
      <c r="L4" s="291"/>
      <c r="M4" s="291"/>
      <c r="N4" s="291"/>
      <c r="O4" s="291"/>
      <c r="P4" s="292"/>
    </row>
    <row r="5" spans="1:16" ht="69.75" customHeight="1" x14ac:dyDescent="0.2">
      <c r="A5" s="26" t="s">
        <v>186</v>
      </c>
      <c r="B5" s="26" t="s">
        <v>98</v>
      </c>
      <c r="C5" s="26" t="s">
        <v>64</v>
      </c>
      <c r="D5" s="26" t="s">
        <v>65</v>
      </c>
      <c r="E5" s="26" t="s">
        <v>99</v>
      </c>
      <c r="F5" s="26" t="s">
        <v>64</v>
      </c>
      <c r="G5" s="26" t="s">
        <v>66</v>
      </c>
      <c r="H5" s="74" t="s">
        <v>58</v>
      </c>
      <c r="I5" s="74" t="str">
        <f>'Annex 2 EHV charges'!H10</f>
        <v>Import
Super Red
unit charge
(p/kWh)</v>
      </c>
      <c r="J5" s="74" t="str">
        <f>'Annex 2 EHV charges'!I10</f>
        <v>Import
fixed charge
(p/day)</v>
      </c>
      <c r="K5" s="74" t="str">
        <f>'Annex 2 EHV charges'!J10</f>
        <v>Import
capacity charge
(p/kVA/day)</v>
      </c>
      <c r="L5" s="74" t="str">
        <f>'Annex 2 EHV charges'!K10</f>
        <v>Import
exceeded capacity charge
(p/kVA/day)</v>
      </c>
      <c r="M5" s="74" t="str">
        <f>'Annex 2 EHV charges'!L10</f>
        <v>Export
Super Red
unit charge
(p/kWh)</v>
      </c>
      <c r="N5" s="74" t="str">
        <f>'Annex 2 EHV charges'!M10</f>
        <v>Export
fixed charge
(p/day)</v>
      </c>
      <c r="O5" s="74" t="str">
        <f>'Annex 2 EHV charges'!N10</f>
        <v>Export
capacity charge
(p/kVA/day)</v>
      </c>
      <c r="P5" s="74" t="str">
        <f>'Annex 2 EHV charges'!O10</f>
        <v>Export
exceeded capacity charge
(p/kVA/day)</v>
      </c>
    </row>
    <row r="6" spans="1:16" ht="22.5" customHeight="1" x14ac:dyDescent="0.2">
      <c r="A6" s="46"/>
      <c r="B6" s="46" t="s">
        <v>77</v>
      </c>
      <c r="C6" s="46"/>
      <c r="D6" s="46"/>
      <c r="E6" s="47" t="s">
        <v>78</v>
      </c>
      <c r="F6" s="47"/>
      <c r="G6" s="47"/>
      <c r="H6" s="48"/>
      <c r="I6" s="28"/>
      <c r="J6" s="29"/>
      <c r="K6" s="29"/>
      <c r="L6" s="29"/>
      <c r="M6" s="37"/>
      <c r="N6" s="38"/>
      <c r="O6" s="38"/>
      <c r="P6" s="38"/>
    </row>
    <row r="7" spans="1:16" ht="22.5" customHeight="1" x14ac:dyDescent="0.2">
      <c r="A7" s="46"/>
      <c r="B7" s="46" t="s">
        <v>79</v>
      </c>
      <c r="C7" s="46"/>
      <c r="D7" s="46"/>
      <c r="E7" s="47" t="s">
        <v>88</v>
      </c>
      <c r="F7" s="47"/>
      <c r="G7" s="47"/>
      <c r="H7" s="48"/>
      <c r="I7" s="28"/>
      <c r="J7" s="29"/>
      <c r="K7" s="29"/>
      <c r="L7" s="29"/>
      <c r="M7" s="37"/>
      <c r="N7" s="38"/>
      <c r="O7" s="38"/>
      <c r="P7" s="38"/>
    </row>
    <row r="8" spans="1:16" ht="22.5" customHeight="1" x14ac:dyDescent="0.2">
      <c r="A8" s="46"/>
      <c r="B8" s="46" t="s">
        <v>80</v>
      </c>
      <c r="C8" s="46"/>
      <c r="D8" s="46"/>
      <c r="E8" s="47" t="s">
        <v>89</v>
      </c>
      <c r="F8" s="47"/>
      <c r="G8" s="47"/>
      <c r="H8" s="48"/>
      <c r="I8" s="28"/>
      <c r="J8" s="29"/>
      <c r="K8" s="29"/>
      <c r="L8" s="29"/>
      <c r="M8" s="37"/>
      <c r="N8" s="38"/>
      <c r="O8" s="38"/>
      <c r="P8" s="38"/>
    </row>
    <row r="9" spans="1:16" ht="22.5" customHeight="1" x14ac:dyDescent="0.2">
      <c r="A9" s="46"/>
      <c r="B9" s="46" t="s">
        <v>81</v>
      </c>
      <c r="C9" s="46"/>
      <c r="D9" s="46"/>
      <c r="E9" s="47" t="s">
        <v>90</v>
      </c>
      <c r="F9" s="47"/>
      <c r="G9" s="47"/>
      <c r="H9" s="48"/>
      <c r="I9" s="28"/>
      <c r="J9" s="29"/>
      <c r="K9" s="29"/>
      <c r="L9" s="29"/>
      <c r="M9" s="37"/>
      <c r="N9" s="38"/>
      <c r="O9" s="38"/>
      <c r="P9" s="38"/>
    </row>
    <row r="10" spans="1:16" ht="22.5" customHeight="1" x14ac:dyDescent="0.2">
      <c r="A10" s="46"/>
      <c r="B10" s="46" t="s">
        <v>82</v>
      </c>
      <c r="C10" s="46"/>
      <c r="D10" s="46"/>
      <c r="E10" s="47" t="s">
        <v>91</v>
      </c>
      <c r="F10" s="47"/>
      <c r="G10" s="47"/>
      <c r="H10" s="48"/>
      <c r="I10" s="28"/>
      <c r="J10" s="29"/>
      <c r="K10" s="29"/>
      <c r="L10" s="29"/>
      <c r="M10" s="37"/>
      <c r="N10" s="38"/>
      <c r="O10" s="38"/>
      <c r="P10" s="38"/>
    </row>
    <row r="11" spans="1:16" ht="22.5" customHeight="1" x14ac:dyDescent="0.2">
      <c r="A11" s="46"/>
      <c r="B11" s="46" t="s">
        <v>83</v>
      </c>
      <c r="C11" s="46"/>
      <c r="D11" s="46"/>
      <c r="E11" s="47" t="s">
        <v>92</v>
      </c>
      <c r="F11" s="47"/>
      <c r="G11" s="47"/>
      <c r="H11" s="48"/>
      <c r="I11" s="28"/>
      <c r="J11" s="29"/>
      <c r="K11" s="29"/>
      <c r="L11" s="29"/>
      <c r="M11" s="37"/>
      <c r="N11" s="38"/>
      <c r="O11" s="38"/>
      <c r="P11" s="38"/>
    </row>
    <row r="12" spans="1:16" ht="22.5" customHeight="1" x14ac:dyDescent="0.2">
      <c r="A12" s="46"/>
      <c r="B12" s="46" t="s">
        <v>84</v>
      </c>
      <c r="C12" s="46"/>
      <c r="D12" s="46"/>
      <c r="E12" s="47" t="s">
        <v>93</v>
      </c>
      <c r="F12" s="47"/>
      <c r="G12" s="47"/>
      <c r="H12" s="48"/>
      <c r="I12" s="28"/>
      <c r="J12" s="29"/>
      <c r="K12" s="29"/>
      <c r="L12" s="29"/>
      <c r="M12" s="37"/>
      <c r="N12" s="38"/>
      <c r="O12" s="38"/>
      <c r="P12" s="38"/>
    </row>
    <row r="13" spans="1:16" ht="22.5" customHeight="1" x14ac:dyDescent="0.2">
      <c r="A13" s="46"/>
      <c r="B13" s="46" t="s">
        <v>85</v>
      </c>
      <c r="C13" s="46"/>
      <c r="D13" s="46"/>
      <c r="E13" s="47" t="s">
        <v>94</v>
      </c>
      <c r="F13" s="47"/>
      <c r="G13" s="47"/>
      <c r="H13" s="48"/>
      <c r="I13" s="28"/>
      <c r="J13" s="29"/>
      <c r="K13" s="29"/>
      <c r="L13" s="29"/>
      <c r="M13" s="37"/>
      <c r="N13" s="38"/>
      <c r="O13" s="38"/>
      <c r="P13" s="38"/>
    </row>
    <row r="14" spans="1:16" ht="22.5" customHeight="1" x14ac:dyDescent="0.2">
      <c r="A14" s="46"/>
      <c r="B14" s="46" t="s">
        <v>86</v>
      </c>
      <c r="C14" s="46"/>
      <c r="D14" s="46"/>
      <c r="E14" s="47" t="s">
        <v>95</v>
      </c>
      <c r="F14" s="47"/>
      <c r="G14" s="47"/>
      <c r="H14" s="48"/>
      <c r="I14" s="28"/>
      <c r="J14" s="29"/>
      <c r="K14" s="29"/>
      <c r="L14" s="29"/>
      <c r="M14" s="37"/>
      <c r="N14" s="38"/>
      <c r="O14" s="38"/>
      <c r="P14" s="38"/>
    </row>
    <row r="15" spans="1:16" ht="22.5" customHeight="1" x14ac:dyDescent="0.2">
      <c r="A15" s="46"/>
      <c r="B15" s="46" t="s">
        <v>87</v>
      </c>
      <c r="C15" s="46"/>
      <c r="D15" s="46"/>
      <c r="E15" s="47" t="s">
        <v>96</v>
      </c>
      <c r="F15" s="47"/>
      <c r="G15" s="47"/>
      <c r="H15" s="48"/>
      <c r="I15" s="28"/>
      <c r="J15" s="29"/>
      <c r="K15" s="29"/>
      <c r="L15" s="29"/>
      <c r="M15" s="37"/>
      <c r="N15" s="38"/>
      <c r="O15" s="38"/>
      <c r="P15" s="38"/>
    </row>
    <row r="17" spans="1:16" ht="27.75" customHeight="1" x14ac:dyDescent="0.2">
      <c r="A17" s="290" t="str">
        <f>Overview!B4&amp; " - Effective from "&amp;TEXT(Overview!D4,"D MMMM YYYY")&amp;" - "&amp;Overview!E4&amp;" new designated EHV line loss factors"</f>
        <v>Murphy Power Distribution Limited GSP_B - Effective from 1 April 2022 - Final new designated EHV line loss factors</v>
      </c>
      <c r="B17" s="291"/>
      <c r="C17" s="291"/>
      <c r="D17" s="291"/>
      <c r="E17" s="291"/>
      <c r="F17" s="291"/>
      <c r="G17" s="291"/>
      <c r="H17" s="291"/>
      <c r="I17" s="291"/>
      <c r="J17" s="291"/>
      <c r="K17" s="291"/>
      <c r="L17" s="291"/>
      <c r="M17" s="291"/>
      <c r="N17" s="291"/>
      <c r="O17" s="291"/>
      <c r="P17" s="292"/>
    </row>
    <row r="18" spans="1:16" ht="62.25" customHeight="1" x14ac:dyDescent="0.2">
      <c r="A18" s="26" t="s">
        <v>186</v>
      </c>
      <c r="B18" s="26" t="s">
        <v>98</v>
      </c>
      <c r="C18" s="26" t="s">
        <v>64</v>
      </c>
      <c r="D18" s="26" t="s">
        <v>65</v>
      </c>
      <c r="E18" s="26" t="s">
        <v>99</v>
      </c>
      <c r="F18" s="26" t="s">
        <v>64</v>
      </c>
      <c r="G18" s="26" t="s">
        <v>66</v>
      </c>
      <c r="H18" s="74" t="s">
        <v>58</v>
      </c>
      <c r="I18" s="32" t="s">
        <v>154</v>
      </c>
      <c r="J18" s="32" t="s">
        <v>153</v>
      </c>
      <c r="K18" s="32" t="s">
        <v>155</v>
      </c>
      <c r="L18" s="32" t="s">
        <v>156</v>
      </c>
      <c r="M18" s="34" t="s">
        <v>157</v>
      </c>
      <c r="N18" s="34" t="s">
        <v>158</v>
      </c>
      <c r="O18" s="34" t="s">
        <v>159</v>
      </c>
      <c r="P18" s="34" t="s">
        <v>160</v>
      </c>
    </row>
    <row r="19" spans="1:16" ht="22.5" customHeight="1" x14ac:dyDescent="0.2">
      <c r="A19" s="46"/>
      <c r="B19" s="46" t="s">
        <v>37</v>
      </c>
      <c r="C19" s="46"/>
      <c r="D19" s="46"/>
      <c r="E19" s="47" t="s">
        <v>48</v>
      </c>
      <c r="F19" s="35"/>
      <c r="G19" s="35"/>
      <c r="H19" s="36"/>
      <c r="I19" s="39"/>
      <c r="J19" s="39"/>
      <c r="K19" s="30"/>
      <c r="L19" s="31"/>
      <c r="M19" s="33"/>
      <c r="N19" s="33"/>
      <c r="O19" s="33"/>
      <c r="P19" s="33"/>
    </row>
    <row r="20" spans="1:16" ht="22.5" customHeight="1" x14ac:dyDescent="0.2">
      <c r="A20" s="46"/>
      <c r="B20" s="46" t="s">
        <v>38</v>
      </c>
      <c r="C20" s="46"/>
      <c r="D20" s="46"/>
      <c r="E20" s="47" t="s">
        <v>49</v>
      </c>
      <c r="F20" s="35"/>
      <c r="G20" s="35"/>
      <c r="H20" s="36"/>
      <c r="I20" s="39"/>
      <c r="J20" s="39"/>
      <c r="K20" s="30"/>
      <c r="L20" s="31"/>
      <c r="M20" s="33"/>
      <c r="N20" s="33"/>
      <c r="O20" s="33"/>
      <c r="P20" s="33"/>
    </row>
    <row r="21" spans="1:16" ht="22.5" customHeight="1" x14ac:dyDescent="0.2">
      <c r="A21" s="46"/>
      <c r="B21" s="46" t="s">
        <v>39</v>
      </c>
      <c r="C21" s="46"/>
      <c r="D21" s="46"/>
      <c r="E21" s="47" t="s">
        <v>50</v>
      </c>
      <c r="F21" s="35"/>
      <c r="G21" s="35"/>
      <c r="H21" s="36"/>
      <c r="I21" s="39"/>
      <c r="J21" s="39"/>
      <c r="K21" s="30"/>
      <c r="L21" s="31"/>
      <c r="M21" s="33"/>
      <c r="N21" s="33"/>
      <c r="O21" s="33"/>
      <c r="P21" s="33"/>
    </row>
    <row r="22" spans="1:16" ht="22.5" customHeight="1" x14ac:dyDescent="0.2">
      <c r="A22" s="46"/>
      <c r="B22" s="46" t="s">
        <v>40</v>
      </c>
      <c r="C22" s="46"/>
      <c r="D22" s="46"/>
      <c r="E22" s="47" t="s">
        <v>51</v>
      </c>
      <c r="F22" s="35"/>
      <c r="G22" s="35"/>
      <c r="H22" s="36"/>
      <c r="I22" s="39"/>
      <c r="J22" s="39"/>
      <c r="K22" s="30"/>
      <c r="L22" s="31"/>
      <c r="M22" s="33"/>
      <c r="N22" s="33"/>
      <c r="O22" s="33"/>
      <c r="P22" s="33"/>
    </row>
    <row r="23" spans="1:16" ht="22.5" customHeight="1" x14ac:dyDescent="0.2">
      <c r="A23" s="46"/>
      <c r="B23" s="46" t="s">
        <v>41</v>
      </c>
      <c r="C23" s="46"/>
      <c r="D23" s="46"/>
      <c r="E23" s="47" t="s">
        <v>52</v>
      </c>
      <c r="F23" s="35"/>
      <c r="G23" s="35"/>
      <c r="H23" s="36"/>
      <c r="I23" s="39"/>
      <c r="J23" s="39"/>
      <c r="K23" s="30"/>
      <c r="L23" s="31"/>
      <c r="M23" s="33"/>
      <c r="N23" s="33"/>
      <c r="O23" s="33"/>
      <c r="P23" s="33"/>
    </row>
    <row r="24" spans="1:16" ht="22.5" customHeight="1" x14ac:dyDescent="0.2">
      <c r="A24" s="46"/>
      <c r="B24" s="46" t="s">
        <v>42</v>
      </c>
      <c r="C24" s="46"/>
      <c r="D24" s="46"/>
      <c r="E24" s="47" t="s">
        <v>53</v>
      </c>
      <c r="F24" s="35"/>
      <c r="G24" s="35"/>
      <c r="H24" s="36"/>
      <c r="I24" s="39"/>
      <c r="J24" s="39"/>
      <c r="K24" s="30"/>
      <c r="L24" s="31"/>
      <c r="M24" s="33"/>
      <c r="N24" s="33"/>
      <c r="O24" s="33"/>
      <c r="P24" s="33"/>
    </row>
    <row r="25" spans="1:16" ht="22.5" customHeight="1" x14ac:dyDescent="0.2">
      <c r="A25" s="46"/>
      <c r="B25" s="46" t="s">
        <v>43</v>
      </c>
      <c r="C25" s="46"/>
      <c r="D25" s="46"/>
      <c r="E25" s="47" t="s">
        <v>54</v>
      </c>
      <c r="F25" s="35"/>
      <c r="G25" s="35"/>
      <c r="H25" s="36"/>
      <c r="I25" s="39"/>
      <c r="J25" s="39"/>
      <c r="K25" s="30"/>
      <c r="L25" s="31"/>
      <c r="M25" s="33"/>
      <c r="N25" s="33"/>
      <c r="O25" s="33"/>
      <c r="P25" s="33"/>
    </row>
    <row r="26" spans="1:16" ht="22.5" customHeight="1" x14ac:dyDescent="0.2">
      <c r="A26" s="46"/>
      <c r="B26" s="46" t="s">
        <v>44</v>
      </c>
      <c r="C26" s="46"/>
      <c r="D26" s="46"/>
      <c r="E26" s="47" t="s">
        <v>55</v>
      </c>
      <c r="F26" s="35"/>
      <c r="G26" s="35"/>
      <c r="H26" s="36"/>
      <c r="I26" s="39"/>
      <c r="J26" s="39"/>
      <c r="K26" s="30"/>
      <c r="L26" s="31"/>
      <c r="M26" s="33"/>
      <c r="N26" s="33"/>
      <c r="O26" s="33"/>
      <c r="P26" s="33"/>
    </row>
    <row r="27" spans="1:16" ht="22.5" customHeight="1" x14ac:dyDescent="0.2">
      <c r="A27" s="46"/>
      <c r="B27" s="46" t="s">
        <v>45</v>
      </c>
      <c r="C27" s="46"/>
      <c r="D27" s="46"/>
      <c r="E27" s="47" t="s">
        <v>56</v>
      </c>
      <c r="F27" s="35"/>
      <c r="G27" s="35"/>
      <c r="H27" s="36"/>
      <c r="I27" s="39"/>
      <c r="J27" s="39"/>
      <c r="K27" s="30"/>
      <c r="L27" s="31"/>
      <c r="M27" s="33"/>
      <c r="N27" s="33"/>
      <c r="O27" s="33"/>
      <c r="P27" s="33"/>
    </row>
    <row r="28" spans="1:16" ht="22.5" customHeight="1" x14ac:dyDescent="0.2">
      <c r="A28" s="46"/>
      <c r="B28" s="46" t="s">
        <v>46</v>
      </c>
      <c r="C28" s="46"/>
      <c r="D28" s="46"/>
      <c r="E28" s="47" t="s">
        <v>57</v>
      </c>
      <c r="F28" s="35"/>
      <c r="G28" s="35"/>
      <c r="H28" s="36"/>
      <c r="I28" s="39"/>
      <c r="J28" s="39"/>
      <c r="K28" s="30"/>
      <c r="L28" s="31"/>
      <c r="M28" s="33"/>
      <c r="N28" s="33"/>
      <c r="O28" s="33"/>
      <c r="P28" s="33"/>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P4"/>
    <mergeCell ref="A2:P2"/>
    <mergeCell ref="A17:P17"/>
    <mergeCell ref="H1:I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Monk, Stuart</cp:lastModifiedBy>
  <cp:lastPrinted>2020-12-14T10:46:37Z</cp:lastPrinted>
  <dcterms:created xsi:type="dcterms:W3CDTF">2009-11-12T11:38:00Z</dcterms:created>
  <dcterms:modified xsi:type="dcterms:W3CDTF">2022-03-23T11:02:08Z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