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fileSharing readOnlyRecommended="1"/>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4-2025\"/>
    </mc:Choice>
  </mc:AlternateContent>
  <xr:revisionPtr revIDLastSave="0" documentId="13_ncr:1_{A1658870-83BA-4821-972E-F462DC61C148}" xr6:coauthVersionLast="47" xr6:coauthVersionMax="47" xr10:uidLastSave="{00000000-0000-0000-0000-000000000000}"/>
  <bookViews>
    <workbookView xWindow="-108" yWindow="-108" windowWidth="23256" windowHeight="14016" tabRatio="862" firstSheet="1"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charges'!$A$10:$O$291</definedName>
    <definedName name="_xlnm._FilterDatabase" localSheetId="3" hidden="1">'Annex 2a Import'!$A$4:$H$283</definedName>
    <definedName name="_xlnm._FilterDatabase" localSheetId="4" hidden="1">'Annex 2b Export'!$A$4:$H$245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charges'!$A$2:$O$290</definedName>
    <definedName name="_xlnm.Print_Area" localSheetId="3">'Annex 2a Import'!$A$2:$H$282</definedName>
    <definedName name="_xlnm.Print_Area" localSheetId="4">'Annex 2b Export'!$A$2:$H$245</definedName>
    <definedName name="_xlnm.Print_Area" localSheetId="5">'Annex 3 Preserved charges'!$A$2:$J$21</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prices'!$A$2:$D$26</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5" l="1"/>
  <c r="C4" i="1"/>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H5" i="14" l="1"/>
  <c r="H6" i="14" l="1"/>
  <c r="R13" i="15"/>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H7" i="14" l="1"/>
  <c r="S17" i="15"/>
  <c r="T18" i="15"/>
  <c r="R17" i="15"/>
  <c r="P18" i="15"/>
  <c r="M21" i="15"/>
  <c r="T17" i="15"/>
  <c r="M18" i="15"/>
  <c r="Q18" i="15"/>
  <c r="N18" i="15"/>
  <c r="S18" i="15"/>
  <c r="O18" i="15"/>
  <c r="R18" i="15"/>
  <c r="H8" i="14" l="1"/>
  <c r="N21" i="15"/>
  <c r="M22" i="15"/>
  <c r="N22" i="15"/>
  <c r="E10" i="15"/>
  <c r="C10" i="15"/>
  <c r="C17" i="15" s="1"/>
  <c r="F10" i="15"/>
  <c r="D10" i="15"/>
  <c r="H9" i="14" l="1"/>
  <c r="C18" i="15"/>
  <c r="G17" i="15"/>
  <c r="G18" i="15"/>
  <c r="D17" i="15"/>
  <c r="D18" i="15"/>
  <c r="E18" i="15"/>
  <c r="E17" i="15"/>
  <c r="F17" i="15"/>
  <c r="F18" i="15"/>
  <c r="I17" i="15"/>
  <c r="I18" i="15"/>
  <c r="H10" i="14" l="1"/>
  <c r="C21" i="15"/>
  <c r="C22" i="15"/>
  <c r="H11" i="14" l="1"/>
  <c r="H12" i="14" l="1"/>
  <c r="H13" i="14" l="1"/>
  <c r="H14" i="14" l="1"/>
  <c r="H15" i="14" l="1"/>
  <c r="H16" i="14" l="1"/>
  <c r="H18" i="14" l="1"/>
  <c r="H17" i="14"/>
  <c r="H19" i="14" l="1"/>
  <c r="H20" i="14" l="1"/>
  <c r="H21" i="14" l="1"/>
  <c r="H22" i="14" l="1"/>
  <c r="H23" i="14" l="1"/>
  <c r="H24" i="14" l="1"/>
  <c r="H25" i="14" l="1"/>
  <c r="H26" i="14" l="1"/>
  <c r="H27" i="14" l="1"/>
  <c r="H28" i="14" l="1"/>
  <c r="H29" i="14" l="1"/>
  <c r="H30" i="14" l="1"/>
  <c r="H31" i="14" l="1"/>
  <c r="H32" i="14" l="1"/>
  <c r="H33" i="14" l="1"/>
  <c r="H34" i="14" l="1"/>
  <c r="H35" i="14" l="1"/>
  <c r="H36" i="14" l="1"/>
  <c r="H37" i="14" l="1"/>
  <c r="H38" i="14" l="1"/>
  <c r="H39" i="14" l="1"/>
  <c r="H40" i="14" l="1"/>
  <c r="H41" i="14" l="1"/>
  <c r="H42" i="14" l="1"/>
  <c r="H43" i="14" l="1"/>
  <c r="H44" i="14" l="1"/>
  <c r="H45" i="14" l="1"/>
  <c r="H46" i="14" l="1"/>
  <c r="H47" i="14" l="1"/>
  <c r="H48" i="14" l="1"/>
  <c r="H49" i="14" l="1"/>
  <c r="H50" i="14" l="1"/>
  <c r="H51" i="14" l="1"/>
  <c r="H52" i="14" l="1"/>
  <c r="H53" i="14" l="1"/>
  <c r="H54" i="14" l="1"/>
  <c r="H55" i="14" l="1"/>
  <c r="H56" i="14" l="1"/>
  <c r="H57" i="14" l="1"/>
  <c r="H58" i="14" l="1"/>
  <c r="H59" i="14" l="1"/>
  <c r="H60" i="14" l="1"/>
  <c r="H61" i="14" l="1"/>
  <c r="H62" i="14" l="1"/>
  <c r="H63" i="14" l="1"/>
  <c r="H64" i="14" l="1"/>
  <c r="H65" i="14" l="1"/>
  <c r="H66" i="14" l="1"/>
  <c r="H67" i="14" l="1"/>
  <c r="H68" i="14" l="1"/>
  <c r="H69" i="14" l="1"/>
  <c r="H70" i="14" l="1"/>
  <c r="H71" i="14" l="1"/>
  <c r="H72" i="14" l="1"/>
  <c r="H73" i="14" l="1"/>
  <c r="H74" i="14" l="1"/>
  <c r="H75" i="14" l="1"/>
  <c r="H76" i="14" l="1"/>
  <c r="H77" i="14" l="1"/>
  <c r="H78" i="14" l="1"/>
  <c r="H79" i="14" l="1"/>
  <c r="H80" i="14" l="1"/>
  <c r="H81" i="14" l="1"/>
  <c r="H82" i="14" l="1"/>
  <c r="H83" i="14" l="1"/>
  <c r="H84" i="14" l="1"/>
  <c r="H85" i="14" l="1"/>
  <c r="H86" i="14" l="1"/>
  <c r="H87" i="14" l="1"/>
  <c r="H88" i="14" l="1"/>
  <c r="H89" i="14" l="1"/>
  <c r="H90" i="14" l="1"/>
  <c r="H91" i="14" l="1"/>
  <c r="H92" i="14" l="1"/>
  <c r="H93" i="14" l="1"/>
  <c r="H94" i="14" l="1"/>
  <c r="H95" i="14" l="1"/>
  <c r="H96" i="14" l="1"/>
  <c r="H97" i="14" l="1"/>
  <c r="H98" i="14" l="1"/>
  <c r="H99" i="14" l="1"/>
  <c r="H100" i="14" l="1"/>
  <c r="H101" i="14" l="1"/>
  <c r="H102" i="14" l="1"/>
  <c r="H103" i="14" l="1"/>
  <c r="H104" i="14" l="1"/>
  <c r="H105" i="14" l="1"/>
  <c r="H106" i="14" l="1"/>
  <c r="H107" i="14" l="1"/>
  <c r="H108" i="14" l="1"/>
  <c r="H109" i="14" l="1"/>
  <c r="H110" i="14" l="1"/>
  <c r="H111" i="14" l="1"/>
  <c r="H112" i="14" l="1"/>
  <c r="H113" i="14" l="1"/>
  <c r="H114" i="14" l="1"/>
  <c r="H115" i="14" l="1"/>
  <c r="H116" i="14" l="1"/>
  <c r="H117" i="14" l="1"/>
  <c r="H118" i="14" l="1"/>
  <c r="H119" i="14" l="1"/>
  <c r="H120" i="14" l="1"/>
  <c r="H121" i="14" l="1"/>
  <c r="H122" i="14" l="1"/>
  <c r="H123" i="14" l="1"/>
  <c r="H124" i="14" l="1"/>
  <c r="H125" i="14" l="1"/>
  <c r="H126" i="14" l="1"/>
  <c r="H127" i="14" l="1"/>
  <c r="H128" i="14" l="1"/>
  <c r="H129" i="14" l="1"/>
  <c r="H130" i="14" l="1"/>
  <c r="H131" i="14" l="1"/>
  <c r="H132" i="14" l="1"/>
  <c r="H133" i="14" l="1"/>
  <c r="H134" i="14" l="1"/>
  <c r="H135" i="14" l="1"/>
  <c r="H136" i="14" l="1"/>
  <c r="H137" i="14" l="1"/>
  <c r="H138" i="14" l="1"/>
  <c r="H139" i="14" l="1"/>
  <c r="H140" i="14" l="1"/>
  <c r="H141" i="14" l="1"/>
  <c r="H142" i="14" l="1"/>
  <c r="H143" i="14" l="1"/>
  <c r="H144" i="14" l="1"/>
  <c r="H145" i="14" l="1"/>
  <c r="H146" i="14" l="1"/>
  <c r="H147" i="14" l="1"/>
  <c r="H148" i="14" l="1"/>
  <c r="H149" i="14" l="1"/>
  <c r="H150" i="14" l="1"/>
  <c r="H151" i="14" l="1"/>
  <c r="H152" i="14" l="1"/>
  <c r="H153" i="14" l="1"/>
  <c r="H154" i="14" l="1"/>
  <c r="H155" i="14" l="1"/>
  <c r="H156" i="14" l="1"/>
  <c r="H157" i="14" l="1"/>
  <c r="H158" i="14" l="1"/>
  <c r="H159" i="14" l="1"/>
  <c r="H160" i="14" l="1"/>
  <c r="H161" i="14" l="1"/>
  <c r="H162" i="14" l="1"/>
  <c r="H163" i="14" l="1"/>
  <c r="H164" i="14" l="1"/>
  <c r="H165" i="14" l="1"/>
  <c r="H166" i="14" l="1"/>
  <c r="H167" i="14" l="1"/>
  <c r="H168" i="14" l="1"/>
  <c r="H169" i="14" l="1"/>
  <c r="H170" i="14" l="1"/>
  <c r="H171" i="14" l="1"/>
  <c r="H172" i="14" l="1"/>
  <c r="H173" i="14" l="1"/>
  <c r="H174" i="14" l="1"/>
  <c r="H175" i="14" l="1"/>
  <c r="H176" i="14" l="1"/>
  <c r="H177" i="14" l="1"/>
  <c r="H178" i="14" l="1"/>
  <c r="H179" i="14" l="1"/>
  <c r="H180" i="14" l="1"/>
  <c r="H181" i="14" l="1"/>
  <c r="H182" i="14" l="1"/>
  <c r="H183" i="14" l="1"/>
  <c r="H184" i="14" l="1"/>
  <c r="H185" i="14" l="1"/>
  <c r="H186" i="14" l="1"/>
  <c r="H187" i="14" l="1"/>
  <c r="H188" i="14" l="1"/>
  <c r="H189" i="14" l="1"/>
  <c r="H190" i="14" l="1"/>
  <c r="H191" i="14" l="1"/>
  <c r="H192" i="14" l="1"/>
  <c r="H193" i="14" l="1"/>
  <c r="H194" i="14" l="1"/>
  <c r="H195" i="14" l="1"/>
  <c r="H196" i="14" l="1"/>
  <c r="H197" i="14" l="1"/>
  <c r="H198" i="14" l="1"/>
  <c r="H199" i="14" l="1"/>
  <c r="H200" i="14" l="1"/>
  <c r="H201" i="14" l="1"/>
  <c r="H202" i="14" l="1"/>
  <c r="H203" i="14" l="1"/>
  <c r="H204" i="14" l="1"/>
  <c r="H205" i="14" l="1"/>
  <c r="H206" i="14" l="1"/>
  <c r="H207" i="14" l="1"/>
  <c r="H208" i="14" l="1"/>
  <c r="H209" i="14" l="1"/>
  <c r="H210" i="14" l="1"/>
  <c r="H211" i="14" l="1"/>
  <c r="H212" i="14" l="1"/>
  <c r="H213" i="14" l="1"/>
  <c r="H215" i="14" l="1"/>
  <c r="H214" i="14"/>
  <c r="H216" i="14" l="1"/>
  <c r="H217" i="14" l="1"/>
  <c r="H218" i="14" l="1"/>
  <c r="H219" i="14" l="1"/>
  <c r="H220" i="14" l="1"/>
  <c r="H221" i="14" l="1"/>
  <c r="H222" i="14" l="1"/>
  <c r="H223" i="14" l="1"/>
  <c r="H224" i="14" l="1"/>
  <c r="H225" i="14" l="1"/>
  <c r="H226" i="14" l="1"/>
  <c r="H227" i="14" l="1"/>
  <c r="H228" i="14" l="1"/>
  <c r="H229" i="14" l="1"/>
  <c r="H230" i="14" l="1"/>
  <c r="H231" i="14" l="1"/>
  <c r="H232" i="14" l="1"/>
  <c r="H233" i="14" l="1"/>
  <c r="H234" i="14" l="1"/>
  <c r="H235" i="14" l="1"/>
  <c r="H236" i="14" l="1"/>
  <c r="H237" i="14" l="1"/>
  <c r="H238" i="14" l="1"/>
  <c r="H239" i="14" l="1"/>
  <c r="H240" i="14" l="1"/>
  <c r="H241" i="14" l="1"/>
  <c r="H242" i="14" l="1"/>
  <c r="H243" i="14" l="1"/>
  <c r="H244" i="14" l="1"/>
  <c r="H245" i="14" l="1"/>
  <c r="G47" i="14" l="1"/>
  <c r="G53" i="14"/>
  <c r="G7" i="14"/>
  <c r="G22" i="14"/>
  <c r="G12" i="14"/>
  <c r="G29" i="14"/>
  <c r="G48" i="14"/>
  <c r="G64" i="14"/>
  <c r="G96" i="14"/>
  <c r="G27" i="14"/>
  <c r="G16" i="14"/>
  <c r="G23" i="14"/>
  <c r="G81" i="14"/>
  <c r="G49" i="14"/>
  <c r="G57" i="14"/>
  <c r="G88" i="14"/>
  <c r="G58" i="14"/>
  <c r="G20" i="14"/>
  <c r="G95" i="14"/>
  <c r="G63" i="14"/>
  <c r="G38" i="14"/>
  <c r="G30" i="14"/>
  <c r="G74" i="14"/>
  <c r="G51" i="14"/>
  <c r="G19" i="14"/>
  <c r="G9" i="14"/>
  <c r="G15" i="14"/>
  <c r="G39" i="14"/>
  <c r="G26" i="14"/>
  <c r="G67" i="14"/>
  <c r="G41" i="14"/>
  <c r="G61" i="14"/>
  <c r="G6" i="14"/>
  <c r="G36" i="14"/>
  <c r="G11" i="14"/>
  <c r="G10" i="14"/>
  <c r="G206" i="14" l="1"/>
  <c r="G125" i="14"/>
  <c r="G221" i="14"/>
  <c r="G134" i="14"/>
  <c r="G160" i="14"/>
  <c r="G148" i="14"/>
  <c r="G132" i="14"/>
  <c r="G129" i="14"/>
  <c r="G198" i="14"/>
  <c r="G152" i="14"/>
  <c r="G133" i="14"/>
  <c r="G126" i="14"/>
  <c r="G205" i="14"/>
  <c r="G44" i="14"/>
  <c r="G18" i="14"/>
  <c r="G103" i="14"/>
  <c r="G52" i="14"/>
  <c r="G69" i="14"/>
  <c r="G83" i="14"/>
  <c r="G202" i="14"/>
  <c r="G8" i="14"/>
  <c r="G66" i="14"/>
  <c r="G82" i="14"/>
  <c r="G70" i="14"/>
  <c r="G56" i="14"/>
  <c r="G76" i="14"/>
  <c r="G34" i="14"/>
  <c r="G68" i="14"/>
  <c r="G209" i="14"/>
  <c r="G92" i="14"/>
  <c r="G59" i="14"/>
  <c r="G54" i="14"/>
  <c r="G84" i="14"/>
  <c r="G62" i="14"/>
  <c r="G32" i="14"/>
  <c r="G31" i="14"/>
  <c r="G33" i="14"/>
  <c r="G90" i="14"/>
  <c r="G86" i="14"/>
  <c r="G55" i="14"/>
  <c r="G21" i="14"/>
  <c r="G65" i="14"/>
  <c r="G43" i="14"/>
  <c r="G45" i="14"/>
  <c r="G25" i="14"/>
  <c r="G93" i="14"/>
  <c r="G13" i="14"/>
  <c r="G72" i="14"/>
  <c r="G60" i="14"/>
  <c r="G24" i="14"/>
  <c r="G50" i="14"/>
  <c r="G140" i="14"/>
  <c r="G42" i="14"/>
  <c r="G46" i="14"/>
  <c r="G89" i="14"/>
  <c r="G91" i="14"/>
  <c r="G35" i="14"/>
  <c r="G79" i="14"/>
  <c r="G175" i="14"/>
  <c r="G94" i="14"/>
  <c r="G235" i="14"/>
  <c r="G5" i="14"/>
  <c r="G14" i="14"/>
  <c r="G197" i="14"/>
  <c r="G87" i="14"/>
  <c r="G80" i="14"/>
  <c r="G28" i="14"/>
  <c r="G37" i="14"/>
  <c r="G75" i="14"/>
  <c r="G85" i="14"/>
  <c r="G73" i="14"/>
  <c r="G71" i="14"/>
  <c r="G17" i="14"/>
  <c r="G78" i="14"/>
  <c r="G77" i="14"/>
  <c r="G40" i="14"/>
  <c r="G168" i="14" l="1"/>
  <c r="G241" i="14"/>
  <c r="G111" i="14"/>
  <c r="G227" i="14"/>
  <c r="G108" i="14"/>
  <c r="G195" i="14"/>
  <c r="G153" i="14"/>
  <c r="G141" i="14"/>
  <c r="G135" i="14"/>
  <c r="G210" i="14"/>
  <c r="G144" i="14"/>
  <c r="G156" i="14"/>
  <c r="G97" i="14"/>
  <c r="G167" i="14"/>
  <c r="G119" i="14"/>
  <c r="G146" i="14"/>
  <c r="G243" i="14"/>
  <c r="G149" i="14"/>
  <c r="G127" i="14"/>
  <c r="G121" i="14"/>
  <c r="G223" i="14"/>
  <c r="G142" i="14"/>
  <c r="G136" i="14"/>
  <c r="G112" i="14"/>
  <c r="G165" i="14"/>
  <c r="G236" i="14"/>
  <c r="G100" i="14"/>
  <c r="G218" i="14"/>
  <c r="G187" i="14"/>
  <c r="G181" i="14"/>
  <c r="G116" i="14"/>
  <c r="G222" i="14"/>
  <c r="G203" i="14"/>
  <c r="G138" i="14"/>
  <c r="G130" i="14"/>
  <c r="G157" i="14"/>
  <c r="G98" i="14"/>
  <c r="G239" i="14"/>
  <c r="G207" i="14"/>
  <c r="G183" i="14"/>
  <c r="G118" i="14"/>
  <c r="G245" i="14"/>
  <c r="G199" i="14"/>
  <c r="G231" i="14"/>
  <c r="G150" i="14"/>
  <c r="G185" i="14"/>
  <c r="G106" i="14"/>
  <c r="G189" i="14"/>
  <c r="G104" i="14"/>
  <c r="G161" i="14"/>
  <c r="G216" i="14"/>
  <c r="G176" i="14"/>
  <c r="G219" i="14"/>
  <c r="G193" i="14"/>
  <c r="G212" i="14"/>
  <c r="G178" i="14"/>
  <c r="G114" i="14"/>
  <c r="G164" i="14"/>
  <c r="G214" i="14"/>
  <c r="G229" i="14"/>
  <c r="G191" i="14"/>
  <c r="G225" i="14"/>
  <c r="G170" i="14"/>
  <c r="G240" i="14"/>
  <c r="G131" i="14"/>
  <c r="G230" i="14"/>
  <c r="G163" i="14"/>
  <c r="G226" i="14"/>
  <c r="G99" i="14"/>
  <c r="G238" i="14"/>
  <c r="G105" i="14"/>
  <c r="G194" i="14"/>
  <c r="G101" i="14"/>
  <c r="G201" i="14"/>
  <c r="G120" i="14"/>
  <c r="G215" i="14"/>
  <c r="G137" i="14"/>
  <c r="G128" i="14"/>
  <c r="G213" i="14"/>
  <c r="G228" i="14"/>
  <c r="G139" i="14"/>
  <c r="G166" i="14"/>
  <c r="G179" i="14"/>
  <c r="G242" i="14"/>
  <c r="G192" i="14"/>
  <c r="G115" i="14"/>
  <c r="G107" i="14"/>
  <c r="G182" i="14"/>
  <c r="G190" i="14"/>
  <c r="G124" i="14"/>
  <c r="G186" i="14"/>
  <c r="G158" i="14"/>
  <c r="G102" i="14"/>
  <c r="G204" i="14"/>
  <c r="G143" i="14"/>
  <c r="G233" i="14"/>
  <c r="G234" i="14"/>
  <c r="G244" i="14"/>
  <c r="G109" i="14"/>
  <c r="G184" i="14"/>
  <c r="G155" i="14"/>
  <c r="G180" i="14"/>
  <c r="G188" i="14"/>
  <c r="G220" i="14"/>
  <c r="G169" i="14"/>
  <c r="G211" i="14"/>
  <c r="G196" i="14"/>
  <c r="G174" i="14"/>
  <c r="G177" i="14"/>
  <c r="G145" i="14"/>
  <c r="G208" i="14"/>
  <c r="G113" i="14"/>
  <c r="G224" i="14"/>
  <c r="G151" i="14"/>
  <c r="G159" i="14"/>
  <c r="G117" i="14"/>
  <c r="G110" i="14"/>
  <c r="G147" i="14"/>
  <c r="G122" i="14" l="1"/>
  <c r="G172" i="14"/>
  <c r="G237" i="14"/>
  <c r="G123" i="14"/>
  <c r="G200" i="14"/>
  <c r="G154" i="14"/>
  <c r="G217" i="14"/>
  <c r="G162" i="14"/>
  <c r="G171" i="14"/>
  <c r="G173" i="14"/>
  <c r="G232" i="14"/>
</calcChain>
</file>

<file path=xl/sharedStrings.xml><?xml version="1.0" encoding="utf-8"?>
<sst xmlns="http://schemas.openxmlformats.org/spreadsheetml/2006/main" count="3077" uniqueCount="1012">
  <si>
    <t>Closed LLFCs</t>
  </si>
  <si>
    <t>Geographical name</t>
  </si>
  <si>
    <t>Notes:</t>
  </si>
  <si>
    <t>[Add DNO specific notes relevant to charges]</t>
  </si>
  <si>
    <t>All times are UK clock-time.</t>
  </si>
  <si>
    <t>[Add DNO specific 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</si>
  <si>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</si>
  <si>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</si>
  <si>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</si>
  <si>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</si>
  <si>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</si>
  <si>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</si>
  <si>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</si>
  <si>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</si>
  <si>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</si>
  <si>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</si>
  <si>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</si>
  <si>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</si>
  <si>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</si>
  <si>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</si>
  <si>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</si>
  <si>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</si>
  <si>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</si>
  <si>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</si>
  <si>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</si>
  <si>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</si>
  <si>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</si>
  <si>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</si>
  <si>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</si>
  <si>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</si>
  <si>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</si>
  <si>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</si>
  <si>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</si>
  <si>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</si>
  <si>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</si>
  <si>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</si>
  <si>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</si>
  <si>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EDCM Import 1</t>
  </si>
  <si>
    <t>EDCM Import 2</t>
  </si>
  <si>
    <t>EDCM Import 3</t>
  </si>
  <si>
    <t>EDCM Import 4</t>
  </si>
  <si>
    <t>EDCM Import 5</t>
  </si>
  <si>
    <t>EDCM Import 6</t>
  </si>
  <si>
    <t>EDCM Import 7</t>
  </si>
  <si>
    <t>EDCM Import 8</t>
  </si>
  <si>
    <t>EDCM Import 9</t>
  </si>
  <si>
    <t>EDCM Import 10</t>
  </si>
  <si>
    <t>Annex 5 LLFs</t>
  </si>
  <si>
    <t>EDCM Export 1</t>
  </si>
  <si>
    <t>EDCM Export 2</t>
  </si>
  <si>
    <t>EDCM Export 3</t>
  </si>
  <si>
    <t>EDCM Export 4</t>
  </si>
  <si>
    <t>EDCM Export 5</t>
  </si>
  <si>
    <t>EDCM Export 6</t>
  </si>
  <si>
    <t>EDCM Export 7</t>
  </si>
  <si>
    <t>EDCM Export 8</t>
  </si>
  <si>
    <t>EDCM Export 9</t>
  </si>
  <si>
    <t>EDCM Export 10</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</si>
  <si>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</si>
  <si>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</si>
  <si>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</si>
  <si>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</si>
  <si>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</si>
  <si>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</si>
  <si>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</si>
  <si>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</si>
  <si>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</si>
  <si>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</si>
  <si>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</si>
  <si>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</si>
  <si>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</si>
  <si>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</si>
  <si>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</si>
  <si>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</si>
  <si>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Generic demand and generation LLFs</t>
  </si>
  <si>
    <t>Metered voltage</t>
  </si>
  <si>
    <t>EHV site specific LLFs</t>
  </si>
  <si>
    <t>EDCM import 1</t>
  </si>
  <si>
    <t>EDCM export 1</t>
  </si>
  <si>
    <t>EDCM import 2</t>
  </si>
  <si>
    <t>EDCM import 3</t>
  </si>
  <si>
    <t>EDCM import 4</t>
  </si>
  <si>
    <t>EDCM import 5</t>
  </si>
  <si>
    <t>EDCM import 6</t>
  </si>
  <si>
    <t>EDCM import 7</t>
  </si>
  <si>
    <t>EDCM import 8</t>
  </si>
  <si>
    <t>EDCM import 9</t>
  </si>
  <si>
    <t>EDCM import 10</t>
  </si>
  <si>
    <t>EDCM export 2</t>
  </si>
  <si>
    <t>EDCM export 3</t>
  </si>
  <si>
    <t>EDCM export 4</t>
  </si>
  <si>
    <t>EDCM export 5</t>
  </si>
  <si>
    <t>EDCM export 6</t>
  </si>
  <si>
    <t>EDCM export 7</t>
  </si>
  <si>
    <t>EDCM export 8</t>
  </si>
  <si>
    <t>EDCM export 9</t>
  </si>
  <si>
    <t>EDCM export 10</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</si>
  <si>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</si>
  <si>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</si>
  <si>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</si>
  <si>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</si>
  <si>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</si>
  <si>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</si>
  <si>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</si>
  <si>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</si>
  <si>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</si>
  <si>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</si>
  <si>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</si>
  <si>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</si>
  <si>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</si>
  <si>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</si>
  <si>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</si>
  <si>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</si>
  <si>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</si>
  <si>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</si>
  <si>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</si>
  <si>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</si>
  <si>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</si>
  <si>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</si>
  <si>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</si>
  <si>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</si>
  <si>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</si>
  <si>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</si>
  <si>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</si>
  <si>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</si>
  <si>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</si>
  <si>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</si>
  <si>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</si>
  <si>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</si>
  <si>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</si>
  <si>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</si>
  <si>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</si>
  <si>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</si>
  <si>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</si>
  <si>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</si>
  <si>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</si>
  <si>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</si>
  <si>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</si>
  <si>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</si>
  <si>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</si>
  <si>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</si>
  <si>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</si>
  <si>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</si>
  <si>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</si>
  <si>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</si>
  <si>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</si>
  <si>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</si>
  <si>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</si>
  <si>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</si>
  <si>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</si>
  <si>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</si>
  <si>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</si>
  <si>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</si>
  <si>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</si>
  <si>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</si>
  <si>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</si>
  <si>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</si>
  <si>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</si>
  <si>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</si>
  <si>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</si>
  <si>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</si>
  <si>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</si>
  <si>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</si>
  <si>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</si>
  <si>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</si>
  <si>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</si>
  <si>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</si>
  <si>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</si>
  <si>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</si>
  <si>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</si>
  <si>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</si>
  <si>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</si>
  <si>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</si>
  <si>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</si>
  <si>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</si>
  <si>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</si>
  <si>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</si>
  <si>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</si>
  <si>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</si>
  <si>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</si>
  <si>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</si>
  <si>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</si>
  <si>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</si>
  <si>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</si>
  <si>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</si>
  <si>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</si>
  <si>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</si>
  <si>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</si>
  <si>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</si>
  <si>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</si>
  <si>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</si>
  <si>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</si>
  <si>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</si>
  <si>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</si>
  <si>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</si>
  <si>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</si>
  <si>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</si>
  <si>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</si>
  <si>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</si>
  <si>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</si>
  <si>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</si>
  <si>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</si>
  <si>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</si>
  <si>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</si>
  <si>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</si>
  <si>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</si>
  <si>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</si>
  <si>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</si>
  <si>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</si>
  <si>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</si>
  <si>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</si>
  <si>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</si>
  <si>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</si>
  <si>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</si>
  <si>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</si>
  <si>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</si>
  <si>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</si>
  <si>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</si>
  <si>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</si>
  <si>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</si>
  <si>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</si>
  <si>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</si>
  <si>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</si>
  <si>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</si>
  <si>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</si>
  <si>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</si>
  <si>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</si>
  <si>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</si>
  <si>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</si>
  <si>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</si>
  <si>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</si>
  <si>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</si>
  <si>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</si>
  <si>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</si>
  <si>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</si>
  <si>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</si>
  <si>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</si>
  <si>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</si>
  <si>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</si>
  <si>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</si>
  <si>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</si>
  <si>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</si>
  <si>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</si>
  <si>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</si>
  <si>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</si>
  <si>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</si>
  <si>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</si>
  <si>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</si>
  <si>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</si>
  <si>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</si>
  <si>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</si>
  <si>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</si>
  <si>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</si>
  <si>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</si>
  <si>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</si>
  <si>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</si>
  <si>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</si>
  <si>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</si>
  <si>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</si>
  <si>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</si>
  <si>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</si>
  <si>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</si>
  <si>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</si>
  <si>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</si>
  <si>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</si>
  <si>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</si>
  <si>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</si>
  <si>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</si>
  <si>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</si>
  <si>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</si>
  <si>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</si>
  <si>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</si>
  <si>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</si>
  <si>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</si>
  <si>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</si>
  <si>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</si>
  <si>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</si>
  <si>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</si>
  <si>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</si>
  <si>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</si>
  <si>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</si>
  <si>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</si>
  <si>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</si>
  <si>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</si>
  <si>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</si>
  <si>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</si>
  <si>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</si>
  <si>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</si>
  <si>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</si>
  <si>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</si>
  <si>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</si>
  <si>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</si>
  <si>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</si>
  <si>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</si>
  <si>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</si>
  <si>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</si>
  <si>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</si>
  <si>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</si>
  <si>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</si>
  <si>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</si>
  <si>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</si>
  <si>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</si>
  <si>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</si>
  <si>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</si>
  <si>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</si>
  <si>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</si>
  <si>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</si>
  <si>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</si>
  <si>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</si>
  <si>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</si>
  <si>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</si>
  <si>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</si>
  <si>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</si>
  <si>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</si>
  <si>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</si>
  <si>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</si>
  <si>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</si>
  <si>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</si>
  <si>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</si>
  <si>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</si>
  <si>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</si>
  <si>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</si>
  <si>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</si>
  <si>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</si>
  <si>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</si>
  <si>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</si>
  <si>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</si>
  <si>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</si>
  <si>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</si>
  <si>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</si>
  <si>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</si>
  <si>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</si>
  <si>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</si>
  <si>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</si>
  <si>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</si>
  <si>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</si>
  <si>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</si>
  <si>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</si>
  <si>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</si>
  <si>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</si>
  <si>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</si>
  <si>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</si>
  <si>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</si>
  <si>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</si>
  <si>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</si>
  <si>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</si>
  <si>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</si>
  <si>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</si>
  <si>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</si>
  <si>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</si>
  <si>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</si>
  <si>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</si>
  <si>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</si>
  <si>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</si>
  <si>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</si>
  <si>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</si>
  <si>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</si>
  <si>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</si>
  <si>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</si>
  <si>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</si>
  <si>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</si>
  <si>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</si>
  <si>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</si>
  <si>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</si>
  <si>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</si>
  <si>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</si>
  <si>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</si>
  <si>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</si>
  <si>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</si>
  <si>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</si>
  <si>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</si>
  <si>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</si>
  <si>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</si>
  <si>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</si>
  <si>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</si>
  <si>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</si>
  <si>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</si>
  <si>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</si>
  <si>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</si>
  <si>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</si>
  <si>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</si>
  <si>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</si>
  <si>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</si>
  <si>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</si>
  <si>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</si>
  <si>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</si>
  <si>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</si>
  <si>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</si>
  <si>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</si>
  <si>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</si>
  <si>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</si>
  <si>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</si>
  <si>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</si>
  <si>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</si>
  <si>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</si>
  <si>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</si>
  <si>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</si>
  <si>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</si>
  <si>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</si>
  <si>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</si>
  <si>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</si>
  <si>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</si>
  <si>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</si>
  <si>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</si>
  <si>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</si>
  <si>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</si>
  <si>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</si>
  <si>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</si>
  <si>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</si>
  <si>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</si>
  <si>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</si>
  <si>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</si>
  <si>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</si>
  <si>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</si>
  <si>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</si>
  <si>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</si>
  <si>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</si>
  <si>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</si>
  <si>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</si>
  <si>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</si>
  <si>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</si>
  <si>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</si>
  <si>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</si>
  <si>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</si>
  <si>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</si>
  <si>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</si>
  <si>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</si>
  <si>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</si>
  <si>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</si>
  <si>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</si>
  <si>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</si>
  <si>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</si>
  <si>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</si>
  <si>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</si>
  <si>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</si>
  <si>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</si>
  <si>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</si>
  <si>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</si>
  <si>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</si>
  <si>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</si>
  <si>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</si>
  <si>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</si>
  <si>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</si>
  <si>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</si>
  <si>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</si>
  <si>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</si>
  <si>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</si>
  <si>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</si>
  <si>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</si>
  <si>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</si>
  <si>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</si>
  <si>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</si>
  <si>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</si>
  <si>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</si>
  <si>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</si>
  <si>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</si>
  <si>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</si>
  <si>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</si>
  <si>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</si>
  <si>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</si>
  <si>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</si>
  <si>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</si>
  <si>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</si>
  <si>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</si>
  <si>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</si>
  <si>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</si>
  <si>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</si>
  <si>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</si>
  <si>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</si>
  <si>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</si>
  <si>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</si>
  <si>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</si>
  <si>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</si>
  <si>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</si>
  <si>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</si>
  <si>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</si>
  <si>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</si>
  <si>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</si>
  <si>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</si>
  <si>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</si>
  <si>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</si>
  <si>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</si>
  <si>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</si>
  <si>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</si>
  <si>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</si>
  <si>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</si>
  <si>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</si>
  <si>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</si>
  <si>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</si>
  <si>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</si>
  <si>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</si>
  <si>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</si>
  <si>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</si>
  <si>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</si>
  <si>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</si>
  <si>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</si>
  <si>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</si>
  <si>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</si>
  <si>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</si>
  <si>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</si>
  <si>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</si>
  <si>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</si>
  <si>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</si>
  <si>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</si>
  <si>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</si>
  <si>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</si>
  <si>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</si>
  <si>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</si>
  <si>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</si>
  <si>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</si>
  <si>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</si>
  <si>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</si>
  <si>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</si>
  <si>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</si>
  <si>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</si>
  <si>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</si>
  <si>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</si>
  <si>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</si>
  <si>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</si>
  <si>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</si>
  <si>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</si>
  <si>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</si>
  <si>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</si>
  <si>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</si>
  <si>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</si>
  <si>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</si>
  <si>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</si>
  <si>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</si>
  <si>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</si>
  <si>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</si>
  <si>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</si>
  <si>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</si>
  <si>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</si>
  <si>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</si>
  <si>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</si>
  <si>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</si>
  <si>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</si>
  <si>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</si>
  <si>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</si>
  <si>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</si>
  <si>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</si>
  <si>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</si>
  <si>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</si>
  <si>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</si>
  <si>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</si>
  <si>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</si>
  <si>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</si>
  <si>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</si>
  <si>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</si>
  <si>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</si>
  <si>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</si>
  <si>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</si>
  <si>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</si>
  <si>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</si>
  <si>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</si>
  <si>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</si>
  <si>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</si>
  <si>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</si>
  <si>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</si>
  <si>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</si>
  <si>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</si>
  <si>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</si>
  <si>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</si>
  <si>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</si>
  <si>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</si>
  <si>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</si>
  <si>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</si>
  <si>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</si>
  <si>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</si>
  <si>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</si>
  <si>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</si>
  <si>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</si>
  <si>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</si>
  <si>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</si>
  <si>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</si>
  <si>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</si>
  <si>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</si>
  <si>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</si>
  <si>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</si>
  <si>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</si>
  <si>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</si>
  <si>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</si>
  <si>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</si>
  <si>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</si>
  <si>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</si>
  <si>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</si>
  <si>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</si>
  <si>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</si>
  <si>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</si>
  <si>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</si>
  <si>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</si>
  <si>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</si>
  <si>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</si>
  <si>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</si>
  <si>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</si>
  <si>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</si>
  <si>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</si>
  <si>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</si>
  <si>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</si>
  <si>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</si>
  <si>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</si>
  <si>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</si>
  <si>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</si>
  <si>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</si>
  <si>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</si>
  <si>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</si>
  <si>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</si>
  <si>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</si>
  <si>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</si>
  <si>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</si>
  <si>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</si>
  <si>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</si>
  <si>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</si>
  <si>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</si>
  <si>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</si>
  <si>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</si>
  <si>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</si>
  <si>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</si>
  <si>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</si>
  <si>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</si>
  <si>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</si>
  <si>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</si>
  <si>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</si>
  <si>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</si>
  <si>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</si>
  <si>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</si>
  <si>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</si>
  <si>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</si>
  <si>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</si>
  <si>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</si>
  <si>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</si>
  <si>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</si>
  <si>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</si>
  <si>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</si>
  <si>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</si>
  <si>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</si>
  <si>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</si>
  <si>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</si>
  <si>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</si>
  <si>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</si>
  <si>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</si>
  <si>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</si>
  <si>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</si>
  <si>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</si>
  <si>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</si>
  <si>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</si>
  <si>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</si>
  <si>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</si>
  <si>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</si>
  <si>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</si>
  <si>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</si>
  <si>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</si>
  <si>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</si>
  <si>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</si>
  <si>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</si>
  <si>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</si>
  <si>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</si>
  <si>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</si>
  <si>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</si>
  <si>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</si>
  <si>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</si>
  <si>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</si>
  <si>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</si>
  <si>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</si>
  <si>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</si>
  <si>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</si>
  <si>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</si>
  <si>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</si>
  <si>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</si>
  <si>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</si>
  <si>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</si>
  <si>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</si>
  <si>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</si>
  <si>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</si>
  <si>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</si>
  <si>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</si>
  <si>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</si>
  <si>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</si>
  <si>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</si>
  <si>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</si>
  <si>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</si>
  <si>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</si>
  <si>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</si>
  <si>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</si>
  <si>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</si>
  <si>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</si>
  <si>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</si>
  <si>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</si>
  <si>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</si>
  <si>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</si>
  <si>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1, 2 or 0</t>
  </si>
  <si>
    <t>3 to 8 or 0</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</si>
  <si>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</si>
  <si>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</si>
  <si>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</si>
  <si>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</si>
  <si>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</si>
  <si>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</si>
  <si>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</si>
  <si>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</si>
  <si>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</si>
  <si>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</si>
  <si>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</si>
  <si>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</si>
  <si>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</si>
  <si>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</si>
  <si>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</si>
  <si>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</si>
  <si>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</si>
  <si>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</si>
  <si>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</si>
  <si>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</si>
  <si>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Time Bands for LV and HV Designated Properties</t>
  </si>
  <si>
    <t>Time Bands for Unmetered Properties</t>
  </si>
  <si>
    <t>New Import 1</t>
  </si>
  <si>
    <t>New Export 1</t>
  </si>
  <si>
    <t>New Import 2</t>
  </si>
  <si>
    <t>New Export 2</t>
  </si>
  <si>
    <t>New Import 3</t>
  </si>
  <si>
    <t>New Export 3</t>
  </si>
  <si>
    <t>New Import 4</t>
  </si>
  <si>
    <t>New Export 4</t>
  </si>
  <si>
    <t>New Import 5</t>
  </si>
  <si>
    <t>New Export 5</t>
  </si>
  <si>
    <t>New Import 6</t>
  </si>
  <si>
    <t>New Export 6</t>
  </si>
  <si>
    <t>New Import 7</t>
  </si>
  <si>
    <t>New Export 7</t>
  </si>
  <si>
    <t>New Import 8</t>
  </si>
  <si>
    <t>New Export 8</t>
  </si>
  <si>
    <t>New Import 9</t>
  </si>
  <si>
    <t>New Export 9</t>
  </si>
  <si>
    <t>New Import 10</t>
  </si>
  <si>
    <t>New Export 10</t>
  </si>
  <si>
    <t>New Import 11</t>
  </si>
  <si>
    <t>New Export 11</t>
  </si>
  <si>
    <t>New Import 12</t>
  </si>
  <si>
    <t>New Export 12</t>
  </si>
  <si>
    <t>New Import 13</t>
  </si>
  <si>
    <t>New Export 13</t>
  </si>
  <si>
    <t>New Import 14</t>
  </si>
  <si>
    <t>New Export 14</t>
  </si>
  <si>
    <t>New Import 15</t>
  </si>
  <si>
    <t>New Export 15</t>
  </si>
  <si>
    <t>New Import 16</t>
  </si>
  <si>
    <t>New Export 16</t>
  </si>
  <si>
    <t>New Import 17</t>
  </si>
  <si>
    <t>New Export 17</t>
  </si>
  <si>
    <t>New Import 18</t>
  </si>
  <si>
    <t>New Export 18</t>
  </si>
  <si>
    <t>New Import 19</t>
  </si>
  <si>
    <t>New Export 19</t>
  </si>
  <si>
    <t>New Import 20</t>
  </si>
  <si>
    <t>New Export 20</t>
  </si>
  <si>
    <t>New Import 21</t>
  </si>
  <si>
    <t>New Export 21</t>
  </si>
  <si>
    <t>New Import 22</t>
  </si>
  <si>
    <t>New Export 22</t>
  </si>
  <si>
    <t>New Import 23</t>
  </si>
  <si>
    <t>New Export 23</t>
  </si>
  <si>
    <t>New Import 24</t>
  </si>
  <si>
    <t>New Export 24</t>
  </si>
  <si>
    <t>New Import 25</t>
  </si>
  <si>
    <t>New Export 25</t>
  </si>
  <si>
    <t>New Import 26</t>
  </si>
  <si>
    <t>New Export 26</t>
  </si>
  <si>
    <t>New Import 27</t>
  </si>
  <si>
    <t>New Export 27</t>
  </si>
  <si>
    <t>New Import 28</t>
  </si>
  <si>
    <t>New Export 28</t>
  </si>
  <si>
    <t>New Import 29</t>
  </si>
  <si>
    <t>New Export 29</t>
  </si>
  <si>
    <t>New Import 30</t>
  </si>
  <si>
    <t>New Export 30</t>
  </si>
  <si>
    <t>New Import 31</t>
  </si>
  <si>
    <t>New Export 31</t>
  </si>
  <si>
    <t>New Import 32</t>
  </si>
  <si>
    <t>New Export 32</t>
  </si>
  <si>
    <t>New Import 33</t>
  </si>
  <si>
    <t>New Export 33</t>
  </si>
  <si>
    <t>New Import 34</t>
  </si>
  <si>
    <t>New Export 34</t>
  </si>
  <si>
    <t>New Import 35</t>
  </si>
  <si>
    <t>New Export 35</t>
  </si>
  <si>
    <t>New Import 36</t>
  </si>
  <si>
    <t>New Export 36</t>
  </si>
  <si>
    <t>New Import 37</t>
  </si>
  <si>
    <t>New Export 37</t>
  </si>
  <si>
    <t>New Import 38</t>
  </si>
  <si>
    <t>New Export 38</t>
  </si>
  <si>
    <t>New Import 39</t>
  </si>
  <si>
    <t>New Export 39</t>
  </si>
  <si>
    <t>New Import 40</t>
  </si>
  <si>
    <t>New Export 40</t>
  </si>
  <si>
    <t>New Import 41</t>
  </si>
  <si>
    <t>New Export 41</t>
  </si>
  <si>
    <t>New Import 42</t>
  </si>
  <si>
    <t>New Export 42</t>
  </si>
  <si>
    <t>New Import 43</t>
  </si>
  <si>
    <t>New Export 43</t>
  </si>
  <si>
    <t>New Import 44</t>
  </si>
  <si>
    <t>New Export 44</t>
  </si>
  <si>
    <t>New Import 45</t>
  </si>
  <si>
    <t>New Export 45</t>
  </si>
  <si>
    <t>New Import 46</t>
  </si>
  <si>
    <t>New Export 46</t>
  </si>
  <si>
    <t>New Import 47</t>
  </si>
  <si>
    <t>New Export 47</t>
  </si>
  <si>
    <t>New Import 48</t>
  </si>
  <si>
    <t>New Export 48</t>
  </si>
  <si>
    <t>New Import 49</t>
  </si>
  <si>
    <t>New Export 49</t>
  </si>
  <si>
    <t>New Import 50</t>
  </si>
  <si>
    <t>New Export 50</t>
  </si>
  <si>
    <t>New Import 51</t>
  </si>
  <si>
    <t>New Export 51</t>
  </si>
  <si>
    <t>New Import 52</t>
  </si>
  <si>
    <t>New Export 52</t>
  </si>
  <si>
    <t>New Import 53</t>
  </si>
  <si>
    <t>New Export 53</t>
  </si>
  <si>
    <t>New Import 54</t>
  </si>
  <si>
    <t>New Export 54</t>
  </si>
  <si>
    <t>New Import 55</t>
  </si>
  <si>
    <t>New Export 55</t>
  </si>
  <si>
    <t>New Import 56</t>
  </si>
  <si>
    <t>New Export 56</t>
  </si>
  <si>
    <t>New Import 57</t>
  </si>
  <si>
    <t>New Export 57</t>
  </si>
  <si>
    <t>New Import 58</t>
  </si>
  <si>
    <t>New Export 58</t>
  </si>
  <si>
    <t>New Import 59</t>
  </si>
  <si>
    <t>New Export 59</t>
  </si>
  <si>
    <t>New Import 60</t>
  </si>
  <si>
    <t>New Export 60</t>
  </si>
  <si>
    <t>New Import 61</t>
  </si>
  <si>
    <t>New Export 61</t>
  </si>
  <si>
    <t>New Import 62</t>
  </si>
  <si>
    <t>New Export 62</t>
  </si>
  <si>
    <t>New Import 63</t>
  </si>
  <si>
    <t>New Export 63</t>
  </si>
  <si>
    <t>New Import 64</t>
  </si>
  <si>
    <t>New Export 64</t>
  </si>
  <si>
    <t>New Import 65</t>
  </si>
  <si>
    <t>New Export 65</t>
  </si>
  <si>
    <t>1100039606230
1100050612745</t>
  </si>
  <si>
    <t>1170000946973
1170000946982</t>
  </si>
  <si>
    <t>1170001293394
1170001293400</t>
  </si>
  <si>
    <t>1100039676983
1100039676992</t>
  </si>
  <si>
    <t>1100039676690
1100039676706</t>
  </si>
  <si>
    <t>1100039676965
1100039676974</t>
  </si>
  <si>
    <t>1170000817007
1170000817025</t>
  </si>
  <si>
    <t>1160001030330
1160001139525</t>
  </si>
  <si>
    <t>1100050311185
1100050311194</t>
  </si>
  <si>
    <t>1100050013290
1100050314594</t>
  </si>
  <si>
    <t>1160000116234
1160000135185</t>
  </si>
  <si>
    <t>1170000352384
1170000352409</t>
  </si>
  <si>
    <t>1100039601923
1100039601932</t>
  </si>
  <si>
    <t>1100039605139
1100039605148</t>
  </si>
  <si>
    <t>1100039601116
1100050484817</t>
  </si>
  <si>
    <t>1100039603647
1100039603656</t>
  </si>
  <si>
    <t>1100050674421
1100050677575</t>
  </si>
  <si>
    <t>1160000002893
1160000065918</t>
  </si>
  <si>
    <t>1160001007100
1160001122717</t>
  </si>
  <si>
    <t>1170000086612
1170000091783
1170000091792
1170000091808</t>
  </si>
  <si>
    <t xml:space="preserve"> </t>
  </si>
  <si>
    <t>Murphy Power Distribution Limited GSP_B</t>
  </si>
  <si>
    <t>Back Time Band</t>
  </si>
  <si>
    <t>Red/Back unit charge
p/kWh</t>
  </si>
  <si>
    <t>This taBe has intentionally been left Bank. The line loss factors that are approved by the BSC Panel for the applicaBe year and consequently puBished on the Elexon website will take precedence and be used in Settlement. This annex will be re-puBished once these values are availaBe.</t>
  </si>
  <si>
    <t>BE5</t>
  </si>
  <si>
    <t>B16</t>
  </si>
  <si>
    <t>BDC</t>
  </si>
  <si>
    <t>BDD</t>
  </si>
  <si>
    <t>BE6</t>
  </si>
  <si>
    <t>BE7</t>
  </si>
  <si>
    <t>BE8</t>
  </si>
  <si>
    <t>BE9</t>
  </si>
  <si>
    <t>BEA</t>
  </si>
  <si>
    <t>BEC</t>
  </si>
  <si>
    <t>BED</t>
  </si>
  <si>
    <t>BEE</t>
  </si>
  <si>
    <t>BEF</t>
  </si>
  <si>
    <t>BEK</t>
  </si>
  <si>
    <t>BM2</t>
  </si>
  <si>
    <t>BM3</t>
  </si>
  <si>
    <t>BM4</t>
  </si>
  <si>
    <t>BE1</t>
  </si>
  <si>
    <t>BE2</t>
  </si>
  <si>
    <t>BE3</t>
  </si>
  <si>
    <t>BE4</t>
  </si>
  <si>
    <t>BM6</t>
  </si>
  <si>
    <t>BM7</t>
  </si>
  <si>
    <t>BM8</t>
  </si>
  <si>
    <t>BN2</t>
  </si>
  <si>
    <t>BN3</t>
  </si>
  <si>
    <t>BN4</t>
  </si>
  <si>
    <t>BN6</t>
  </si>
  <si>
    <t>BN7</t>
  </si>
  <si>
    <t>BN8</t>
  </si>
  <si>
    <t>BP0</t>
  </si>
  <si>
    <t>BP1</t>
  </si>
  <si>
    <t>BP2</t>
  </si>
  <si>
    <t>BP3</t>
  </si>
  <si>
    <t>BP4</t>
  </si>
  <si>
    <t>BP5</t>
  </si>
  <si>
    <t>BP6</t>
  </si>
  <si>
    <t>BP7</t>
  </si>
  <si>
    <t>BP8</t>
  </si>
  <si>
    <t>BP9</t>
  </si>
  <si>
    <t>BPA</t>
  </si>
  <si>
    <t>BPB</t>
  </si>
  <si>
    <t>BPC</t>
  </si>
  <si>
    <t>BPD</t>
  </si>
  <si>
    <t>BPE</t>
  </si>
  <si>
    <t>BPF</t>
  </si>
  <si>
    <t>BPG</t>
  </si>
  <si>
    <t>BPH</t>
  </si>
  <si>
    <t>BPZ</t>
  </si>
  <si>
    <t>BS1</t>
  </si>
  <si>
    <t>BS2</t>
  </si>
  <si>
    <t>BS3</t>
  </si>
  <si>
    <t>BS4</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</si>
  <si>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</si>
  <si>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</si>
  <si>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</si>
  <si>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</si>
  <si>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</si>
  <si>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</si>
  <si>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</si>
  <si>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</si>
  <si>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</si>
  <si>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</si>
  <si>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</si>
  <si>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</si>
  <si>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</si>
  <si>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</si>
  <si>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</si>
  <si>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</si>
  <si>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TBC</t>
  </si>
  <si>
    <t>26,27,28,29,30,31,32,33,34,35,38,39,40,41,42,43,44,45,46,47,BDA,BDB,BDC,BDD,BE1,BE2,BE3,BE4,BE5,BE6,BE7,BE8,BE9,BEA,BM1,BM2,BM3,BM4,BM5,BM6,BM7,BM8,BN1,BN2,BN3,BN4,BN5,BN6,BN7,BN8,BP0,BP1,BP2,BP3,BP4,BP5,BP6,BP7,BP8,BU0,BXA,BXB,BXC,BXE,BXH,BXK</t>
  </si>
  <si>
    <t>B16,B17,BEB,BEC,BED,BEE,BEF,BP9,BPA,BPB,BPC,BPD,BS1,BS2,BS3,BS4,BXD,BXF,BXJ,BXL</t>
  </si>
  <si>
    <t>36,37,BEG,BEH,BEJ,BEK,BEZ,BH1,BH2,BH3,BH4,BMA,BMB,BMC,BMD,BPE,BPF,BPG,BPH,BPZ,BXG,BXM,BXN</t>
  </si>
  <si>
    <t>B5D,B5E</t>
  </si>
  <si>
    <t>B3D</t>
  </si>
  <si>
    <t>B3E</t>
  </si>
  <si>
    <t>B1D</t>
  </si>
  <si>
    <t>B1E</t>
  </si>
  <si>
    <t>Low-voltage network</t>
  </si>
  <si>
    <t>Low-voltage substation</t>
  </si>
  <si>
    <t>High-voltage network</t>
  </si>
  <si>
    <t>High-voltage substation</t>
  </si>
  <si>
    <t>33kV Generic Import</t>
  </si>
  <si>
    <t>33kV Generic Export</t>
  </si>
  <si>
    <t>132kV Generic Import</t>
  </si>
  <si>
    <t>132kV Generic Export</t>
  </si>
  <si>
    <t>26,27,35,BDA,BDB,BDC,BDD</t>
  </si>
  <si>
    <t>34</t>
  </si>
  <si>
    <t/>
  </si>
  <si>
    <t>28,29,30,31,BE1,BN1,BN5,BP0</t>
  </si>
  <si>
    <t>BE2,BN2,BN6,BP1</t>
  </si>
  <si>
    <t>BE3,BN3,BN7,BP2</t>
  </si>
  <si>
    <t>BE4,BN4,BN8,BP3</t>
  </si>
  <si>
    <t>BE6,BP4</t>
  </si>
  <si>
    <t>32,33,BE7,BM1,BM5,BP5</t>
  </si>
  <si>
    <t>BE8,BM2,BM6,BP6</t>
  </si>
  <si>
    <t>BE9,BM3,BM7,BP7</t>
  </si>
  <si>
    <t>BEA,BM4,BM8,BP8</t>
  </si>
  <si>
    <t>B16,B17,BEB,BP9</t>
  </si>
  <si>
    <t>BEC,BPA,BS1</t>
  </si>
  <si>
    <t>BED,BPB,BS2</t>
  </si>
  <si>
    <t>BEE,BPC,BS3</t>
  </si>
  <si>
    <t>BEF,BPD,BS4</t>
  </si>
  <si>
    <t>BEG,BPE</t>
  </si>
  <si>
    <t>36,37,BEH,BH1,BMA,BPF</t>
  </si>
  <si>
    <t>BEJ,BEZ,BH2,BMB,BPG</t>
  </si>
  <si>
    <t>BEK,BH3,BMC,BPH</t>
  </si>
  <si>
    <t>BH4,BMD,BPZ</t>
  </si>
  <si>
    <t>38,39,40,41,42,43,44,45,46,47,BU0</t>
  </si>
  <si>
    <t>BXA,BXC,BXH</t>
  </si>
  <si>
    <t>BXD,BXJ</t>
  </si>
  <si>
    <t>BXB,BXE,BXK</t>
  </si>
  <si>
    <t>BXF,BXL</t>
  </si>
  <si>
    <t>BXG,BXM,BXN</t>
  </si>
  <si>
    <t>26,BDA</t>
  </si>
  <si>
    <t>28,30,BN1</t>
  </si>
  <si>
    <t>32,BM1</t>
  </si>
  <si>
    <t>38,40,42,44,46,BU0</t>
  </si>
  <si>
    <t>BXA</t>
  </si>
  <si>
    <t>BXB</t>
  </si>
  <si>
    <t>27,35,BDB</t>
  </si>
  <si>
    <t>29,31,BN5</t>
  </si>
  <si>
    <t>33,BM5</t>
  </si>
  <si>
    <t>36,BH1,BMA</t>
  </si>
  <si>
    <t>BH2,BMB</t>
  </si>
  <si>
    <t>BH3,BMC</t>
  </si>
  <si>
    <t>BH4,BMD</t>
  </si>
  <si>
    <t>39,41,43,45,47</t>
  </si>
  <si>
    <t>BXC</t>
  </si>
  <si>
    <t>BXD</t>
  </si>
  <si>
    <t>BXE</t>
  </si>
  <si>
    <t>BXF</t>
  </si>
  <si>
    <t>BXG</t>
  </si>
  <si>
    <t>BXH</t>
  </si>
  <si>
    <t>BXJ</t>
  </si>
  <si>
    <t>BXK</t>
  </si>
  <si>
    <t>BXL</t>
  </si>
  <si>
    <t>BXM</t>
  </si>
  <si>
    <t>B17,BEB</t>
  </si>
  <si>
    <t>BEG</t>
  </si>
  <si>
    <t>37,BEH</t>
  </si>
  <si>
    <t>BEJ,BEZ</t>
  </si>
  <si>
    <t>BXN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</si>
</sst>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00;;@\,"/>
    <numFmt numFmtId="180" formatCode="0.00;\-0.00;;@\,"/>
    <numFmt numFmtId="181" formatCode="&quot;£&quot;#,##0.00"/>
  </numFmts>
  <fonts count="3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3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8" fontId="7" fillId="36" borderId="0" xfId="6" applyNumberFormat="1" applyFill="1" applyAlignment="1">
      <alignment horizontal="left"/>
    </xf>
    <xf numFmtId="0" fontId="8" fillId="11" borderId="1" xfId="0" applyFont="1" applyFill="1" applyBorder="1" applyAlignment="1">
      <alignment vertical="center" wrapText="1"/>
    </xf>
    <xf numFmtId="0" fontId="34" fillId="0" borderId="1" xfId="16" applyFont="1" applyBorder="1" applyAlignment="1">
      <alignment horizontal="center" vertical="center" wrapText="1"/>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49" fontId="22" fillId="0" borderId="1" xfId="0" quotePrefix="1"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Font="1" applyFill="1" applyBorder="1" applyAlignment="1">
      <alignment horizontal="center" vertical="center" wrapText="1"/>
    </xf>
    <xf numFmtId="0" fontId="22" fillId="17" borderId="1" xfId="0" applyFont="1" applyFill="1" applyBorder="1" applyAlignment="1">
      <alignment horizontal="center" vertical="center" wrapText="1"/>
    </xf>
    <xf numFmtId="0" fontId="7" fillId="0" borderId="6" xfId="6"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172" fontId="22" fillId="19" borderId="3" xfId="6" applyNumberFormat="1" applyFont="1" applyFill="1" applyBorder="1" applyAlignment="1" applyProtection="1">
      <alignment horizontal="center" vertical="center" wrapText="1"/>
      <protection locked="0"/>
    </xf>
    <xf numFmtId="0" fontId="7" fillId="0" borderId="1" xfId="6"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4" borderId="3" xfId="6" applyFill="1"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protection locked="0"/>
    </xf>
    <xf numFmtId="1" fontId="8" fillId="7" borderId="1" xfId="6" quotePrefix="1" applyNumberFormat="1" applyFont="1" applyFill="1" applyBorder="1" applyAlignment="1">
      <alignment horizontal="center" vertical="center" wrapText="1"/>
    </xf>
    <xf numFmtId="1" fontId="7" fillId="9" borderId="1" xfId="0" quotePrefix="1" applyNumberFormat="1" applyFont="1" applyFill="1" applyBorder="1" applyAlignment="1">
      <alignment horizontal="left" vertical="center" wrapText="1"/>
    </xf>
    <xf numFmtId="1" fontId="7" fillId="2" borderId="0" xfId="6" applyNumberFormat="1" applyFill="1" applyAlignment="1">
      <alignment vertical="center"/>
    </xf>
    <xf numFmtId="1" fontId="7" fillId="2" borderId="8" xfId="6" quotePrefix="1" applyNumberForma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ill="1" applyAlignment="1">
      <alignment horizontal="center" vertical="center"/>
    </xf>
    <xf numFmtId="0" fontId="0" fillId="0" borderId="1" xfId="0" applyBorder="1" applyAlignment="1">
      <alignment horizontal="left" vertical="center" wrapText="1"/>
    </xf>
    <xf numFmtId="165" fontId="0" fillId="2" borderId="1" xfId="0" applyNumberFormat="1" applyFill="1" applyBorder="1" applyAlignment="1">
      <alignment vertical="center"/>
    </xf>
    <xf numFmtId="0" fontId="0" fillId="2" borderId="1" xfId="0" applyFill="1" applyBorder="1" applyAlignment="1">
      <alignment vertical="center" wrapText="1"/>
    </xf>
    <xf numFmtId="177" fontId="0" fillId="2" borderId="0" xfId="0" applyNumberFormat="1" applyFill="1" applyAlignment="1">
      <alignment vertical="center"/>
    </xf>
    <xf numFmtId="177" fontId="0" fillId="2" borderId="0" xfId="0" applyNumberFormat="1" applyFill="1" applyAlignment="1">
      <alignment horizontal="center" vertical="center"/>
    </xf>
    <xf numFmtId="172" fontId="22" fillId="37" borderId="1" xfId="0" applyNumberFormat="1" applyFont="1" applyFill="1" applyBorder="1" applyAlignment="1" applyProtection="1">
      <alignment horizontal="center" vertical="center"/>
      <protection locked="0"/>
    </xf>
    <xf numFmtId="0" fontId="8" fillId="4" borderId="1" xfId="6" applyFont="1" applyFill="1" applyBorder="1" applyAlignment="1">
      <alignment horizontal="center" vertical="center" wrapText="1"/>
    </xf>
    <xf numFmtId="0" fontId="8" fillId="0" borderId="14" xfId="6" applyFont="1" applyBorder="1" applyAlignment="1">
      <alignment horizontal="center" vertical="center" wrapText="1"/>
    </xf>
    <xf numFmtId="0" fontId="8" fillId="2" borderId="0" xfId="0" applyFont="1" applyFill="1" applyAlignment="1">
      <alignment horizontal="center" vertical="center"/>
    </xf>
    <xf numFmtId="0" fontId="17" fillId="5" borderId="7" xfId="2" applyNumberFormat="1" applyFont="1" applyAlignment="1" applyProtection="1">
      <alignment horizontal="center" vertical="center" wrapText="1"/>
      <protection locked="0"/>
    </xf>
    <xf numFmtId="14" fontId="17" fillId="5" borderId="7" xfId="2" applyNumberFormat="1" applyFont="1" applyAlignment="1" applyProtection="1">
      <alignment horizontal="center" vertical="center" wrapText="1"/>
      <protection locked="0"/>
    </xf>
    <xf numFmtId="179" fontId="23" fillId="18" borderId="1" xfId="0" applyNumberFormat="1" applyFont="1" applyFill="1" applyBorder="1" applyAlignment="1">
      <alignment horizontal="center" vertical="center"/>
    </xf>
    <xf numFmtId="179" fontId="22" fillId="19" borderId="1" xfId="0" applyNumberFormat="1" applyFont="1" applyFill="1" applyBorder="1" applyAlignment="1">
      <alignment horizontal="center" vertical="center"/>
    </xf>
    <xf numFmtId="179" fontId="23" fillId="20" borderId="1" xfId="0" applyNumberFormat="1" applyFont="1" applyFill="1" applyBorder="1" applyAlignment="1">
      <alignment horizontal="center" vertical="center"/>
    </xf>
    <xf numFmtId="180" fontId="22" fillId="10" borderId="1" xfId="0" applyNumberFormat="1" applyFont="1" applyFill="1" applyBorder="1" applyAlignment="1">
      <alignment horizontal="center" vertical="center"/>
    </xf>
    <xf numFmtId="180" fontId="22" fillId="3" borderId="1" xfId="0" applyNumberFormat="1" applyFont="1" applyFill="1" applyBorder="1" applyAlignment="1">
      <alignment horizontal="center" vertical="center"/>
    </xf>
    <xf numFmtId="179" fontId="22" fillId="3" borderId="1" xfId="0" applyNumberFormat="1" applyFont="1" applyFill="1" applyBorder="1" applyAlignment="1">
      <alignment horizontal="center" vertical="center"/>
    </xf>
    <xf numFmtId="179" fontId="22" fillId="9" borderId="1" xfId="0" applyNumberFormat="1" applyFont="1" applyFill="1" applyBorder="1" applyAlignment="1">
      <alignment horizontal="center" vertical="center"/>
    </xf>
    <xf numFmtId="179" fontId="23" fillId="21" borderId="1" xfId="0" applyNumberFormat="1" applyFont="1" applyFill="1" applyBorder="1" applyAlignment="1">
      <alignment horizontal="center" vertical="center"/>
    </xf>
    <xf numFmtId="179" fontId="22" fillId="22"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16" fillId="8" borderId="1" xfId="0"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181"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21"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6" fillId="0" borderId="1" xfId="0" applyFont="1" applyBorder="1" applyAlignment="1">
      <alignment wrapText="1"/>
    </xf>
    <xf numFmtId="0" fontId="0" fillId="0" borderId="1" xfId="0" applyBorder="1"/>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wrapText="1"/>
    </xf>
    <xf numFmtId="0" fontId="8" fillId="0" borderId="1" xfId="0" applyFont="1" applyBorder="1"/>
    <xf numFmtId="0" fontId="0" fillId="0" borderId="1" xfId="0" applyBorder="1" applyAlignment="1">
      <alignment vertical="top"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0" fillId="0" borderId="1" xfId="0" applyBorder="1" applyAlignment="1">
      <alignment vertical="center" wrapText="1"/>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2"/>
      <c r="B1" s="22"/>
      <c r="C1" s="22"/>
      <c r="D1" s="22"/>
      <c r="E1" s="22"/>
    </row>
    <row r="2" spans="1:8" ht="16.8" x14ac:dyDescent="0.25">
      <c r="A2" s="122" t="s">
        <v>167</v>
      </c>
      <c r="B2" s="63"/>
      <c r="C2" s="63"/>
      <c r="D2" s="63"/>
      <c r="E2" s="63"/>
    </row>
    <row r="3" spans="1:8" ht="13.8" x14ac:dyDescent="0.25">
      <c r="A3" s="63"/>
      <c r="B3" s="119" t="s">
        <v>168</v>
      </c>
      <c r="C3" s="118" t="s">
        <v>171</v>
      </c>
      <c r="D3" s="118" t="s">
        <v>30</v>
      </c>
      <c r="E3" s="118" t="s">
        <v>29</v>
      </c>
    </row>
    <row r="4" spans="1:8" ht="13.8" x14ac:dyDescent="0.25">
      <c r="A4" s="64" t="s">
        <v>167</v>
      </c>
      <c r="B4" s="26" t="s">
        <v>865</v>
      </c>
      <c r="C4" s="215" t="str">
        <f>TEXT(D4,"YYYY")&amp;"/"&amp;TEXT(EOMONTH(D4,12),"YY")</f>
        <v>2024/25</v>
      </c>
      <c r="D4" s="216">
        <v>45383</v>
      </c>
      <c r="E4" s="26" t="s">
        <v>166</v>
      </c>
    </row>
    <row r="5" spans="1:8" x14ac:dyDescent="0.25">
      <c r="A5" s="63"/>
      <c r="B5" s="63"/>
      <c r="C5" s="63"/>
      <c r="D5" s="63"/>
      <c r="E5" s="63"/>
    </row>
    <row r="6" spans="1:8" ht="16.8" x14ac:dyDescent="0.25">
      <c r="A6" s="66" t="s">
        <v>24</v>
      </c>
      <c r="B6" s="63"/>
      <c r="C6" s="63"/>
      <c r="D6" s="63"/>
      <c r="E6" s="63"/>
    </row>
    <row r="7" spans="1:8" ht="13.8" x14ac:dyDescent="0.25">
      <c r="A7" s="67" t="s">
        <v>25</v>
      </c>
      <c r="B7" s="237" t="s">
        <v>26</v>
      </c>
      <c r="C7" s="237"/>
      <c r="D7" s="237"/>
      <c r="E7" s="237"/>
    </row>
    <row r="8" spans="1:8" ht="30" customHeight="1" x14ac:dyDescent="0.25">
      <c r="A8" s="71" t="s">
        <v>219</v>
      </c>
      <c r="B8" s="235" t="s">
        <v>208</v>
      </c>
      <c r="C8" s="235"/>
      <c r="D8" s="235"/>
      <c r="E8" s="235"/>
    </row>
    <row r="9" spans="1:8" ht="30" customHeight="1" x14ac:dyDescent="0.25">
      <c r="A9" s="71" t="s">
        <v>67</v>
      </c>
      <c r="B9" s="23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GSP_B Licence area.</v>
      </c>
      <c r="C9" s="235"/>
      <c r="D9" s="235"/>
      <c r="E9" s="235"/>
    </row>
    <row r="10" spans="1:8" ht="30" customHeight="1" x14ac:dyDescent="0.25">
      <c r="A10" s="71" t="s">
        <v>68</v>
      </c>
      <c r="B10" s="235" t="s">
        <v>28</v>
      </c>
      <c r="C10" s="235"/>
      <c r="D10" s="235"/>
      <c r="E10" s="235"/>
    </row>
    <row r="11" spans="1:8" ht="61.5" customHeight="1" x14ac:dyDescent="0.25">
      <c r="A11" s="71" t="s">
        <v>69</v>
      </c>
      <c r="B11" s="23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5"/>
      <c r="D11" s="235"/>
      <c r="E11" s="235"/>
      <c r="F11" s="232"/>
      <c r="G11" s="232"/>
      <c r="H11" s="232"/>
    </row>
    <row r="12" spans="1:8" ht="86.25" customHeight="1" x14ac:dyDescent="0.25">
      <c r="A12" s="71" t="s">
        <v>47</v>
      </c>
      <c r="B12" s="235" t="s">
        <v>184</v>
      </c>
      <c r="C12" s="235"/>
      <c r="D12" s="235"/>
      <c r="E12" s="235"/>
    </row>
    <row r="13" spans="1:8" ht="33.75" customHeight="1" x14ac:dyDescent="0.25">
      <c r="A13" s="71" t="s">
        <v>185</v>
      </c>
      <c r="B13" s="23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GSP_B Licence area.</v>
      </c>
      <c r="C13" s="235"/>
      <c r="D13" s="235"/>
      <c r="E13" s="235"/>
    </row>
    <row r="14" spans="1:8" ht="33.75" customHeight="1" x14ac:dyDescent="0.25">
      <c r="A14" s="149" t="s">
        <v>519</v>
      </c>
      <c r="B14" s="235" t="s">
        <v>520</v>
      </c>
      <c r="C14" s="235"/>
      <c r="D14" s="235"/>
      <c r="E14" s="235"/>
    </row>
    <row r="15" spans="1:8" ht="29.25" customHeight="1" x14ac:dyDescent="0.25">
      <c r="A15" s="71" t="s">
        <v>60</v>
      </c>
      <c r="B15" s="235" t="s">
        <v>152</v>
      </c>
      <c r="C15" s="235"/>
      <c r="D15" s="235"/>
      <c r="E15" s="235"/>
    </row>
    <row r="16" spans="1:8" ht="29.25" customHeight="1" x14ac:dyDescent="0.25">
      <c r="A16" s="71" t="s">
        <v>687</v>
      </c>
      <c r="B16" s="235" t="s">
        <v>689</v>
      </c>
      <c r="C16" s="235"/>
      <c r="D16" s="235"/>
      <c r="E16" s="235"/>
    </row>
    <row r="17" spans="1:5" ht="30" customHeight="1" x14ac:dyDescent="0.25">
      <c r="A17" s="71" t="s">
        <v>126</v>
      </c>
      <c r="B17" s="235" t="s">
        <v>125</v>
      </c>
      <c r="C17" s="235"/>
      <c r="D17" s="235"/>
      <c r="E17" s="235"/>
    </row>
    <row r="18" spans="1:5" x14ac:dyDescent="0.25">
      <c r="A18" s="63"/>
      <c r="B18" s="63"/>
      <c r="C18" s="63"/>
      <c r="D18" s="63"/>
      <c r="E18" s="63"/>
    </row>
    <row r="19" spans="1:5" ht="13.8" x14ac:dyDescent="0.25">
      <c r="A19" s="68" t="s">
        <v>35</v>
      </c>
      <c r="B19" s="63"/>
      <c r="C19" s="63"/>
      <c r="D19" s="63"/>
      <c r="E19" s="63"/>
    </row>
    <row r="20" spans="1:5" ht="13.8" x14ac:dyDescent="0.25">
      <c r="A20" s="67"/>
      <c r="B20" s="236"/>
      <c r="C20" s="236"/>
      <c r="D20" s="236"/>
      <c r="E20" s="236"/>
    </row>
    <row r="21" spans="1:5" ht="32.25" customHeight="1" x14ac:dyDescent="0.25">
      <c r="A21" s="233" t="s">
        <v>110</v>
      </c>
      <c r="B21" s="234"/>
      <c r="C21" s="234"/>
      <c r="D21" s="234"/>
      <c r="E21" s="234"/>
    </row>
    <row r="22" spans="1:5" x14ac:dyDescent="0.25">
      <c r="A22" s="63"/>
      <c r="B22" s="63"/>
      <c r="C22" s="63"/>
      <c r="D22" s="63"/>
      <c r="E22" s="63"/>
    </row>
    <row r="23" spans="1:5" ht="13.8" x14ac:dyDescent="0.25">
      <c r="A23" s="69" t="s">
        <v>36</v>
      </c>
      <c r="B23" s="63"/>
      <c r="C23" s="63"/>
      <c r="D23" s="63"/>
      <c r="E23" s="63"/>
    </row>
    <row r="24" spans="1:5" ht="13.8" x14ac:dyDescent="0.25">
      <c r="A24" s="65"/>
      <c r="B24" s="236"/>
      <c r="C24" s="236"/>
      <c r="D24" s="236"/>
      <c r="E24" s="236"/>
    </row>
    <row r="25" spans="1:5" ht="28.5" customHeight="1" x14ac:dyDescent="0.25">
      <c r="A25" s="233" t="s">
        <v>70</v>
      </c>
      <c r="B25" s="234"/>
      <c r="C25" s="234"/>
      <c r="D25" s="234"/>
      <c r="E25" s="234"/>
    </row>
    <row r="26" spans="1:5" ht="28.5" customHeight="1" x14ac:dyDescent="0.25">
      <c r="A26" s="231" t="s">
        <v>165</v>
      </c>
      <c r="B26" s="231"/>
      <c r="C26" s="231"/>
      <c r="D26" s="231"/>
      <c r="E26" s="231"/>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3" t="s">
        <v>27</v>
      </c>
      <c r="B1" s="310"/>
      <c r="C1" s="310"/>
      <c r="D1" s="148"/>
      <c r="E1" s="148"/>
      <c r="F1" s="148"/>
    </row>
    <row r="2" spans="1:6" ht="35.1" customHeight="1" x14ac:dyDescent="0.25">
      <c r="A2" s="260" t="str">
        <f>Overview!B4&amp; " - Effective from "&amp;TEXT(Overview!D4,"D MMMM YYYY")&amp;" - "&amp;Overview!E4&amp;" Supplier of Last Resort and Eligible Bad Debt Pass-Through Costs"</f>
        <v>Murphy Power Distribution Limited GSP_B - Effective from 1 April 2024 - Final Supplier of Last Resort and Eligible Bad Debt Pass-Through Costs</v>
      </c>
      <c r="B2" s="261"/>
      <c r="C2" s="261"/>
      <c r="D2" s="261"/>
      <c r="E2" s="261"/>
      <c r="F2" s="262"/>
    </row>
    <row r="3" spans="1:6" s="72" customFormat="1" ht="21" customHeight="1" x14ac:dyDescent="0.25">
      <c r="A3" s="73"/>
      <c r="B3" s="73"/>
      <c r="C3" s="73"/>
      <c r="D3" s="73"/>
      <c r="E3" s="73"/>
      <c r="F3" s="73"/>
    </row>
    <row r="4" spans="1:6" ht="78.75" customHeight="1" x14ac:dyDescent="0.25">
      <c r="A4" s="25" t="s">
        <v>172</v>
      </c>
      <c r="B4" s="14" t="s">
        <v>465</v>
      </c>
      <c r="C4" s="14" t="s">
        <v>32</v>
      </c>
      <c r="D4" s="14" t="s">
        <v>516</v>
      </c>
      <c r="E4" s="14" t="s">
        <v>517</v>
      </c>
      <c r="F4" s="14" t="s">
        <v>518</v>
      </c>
    </row>
    <row r="5" spans="1:6" ht="41.4" x14ac:dyDescent="0.25">
      <c r="A5" s="16" t="s">
        <v>521</v>
      </c>
      <c r="B5" s="177" t="str">
        <f>IFERROR(INDEX('Annex 1 LV, HV and UMS charges'!$B$14:$B$45,MATCH($A5,'Annex 1 LV, HV and UMS charges'!$A$14:$A$310,0)),INDEX('Annex 4 LDNO charges'!$B$14:$B$203,MATCH($A5,'Annex 4 LDNO charges'!$A$14:$A$203,0)))</f>
        <v>26,27,35,BDA,BDB,BDC,BDD</v>
      </c>
      <c r="C5" s="178" t="str">
        <f>IFERROR(INDEX('Annex 1 LV, HV and UMS charges'!$C$14:$C$45,MATCH($A5,'Annex 1 LV, HV and UMS charges'!$A$14:$A$310,0)),INDEX('Annex 4 LDNO charges'!$C$14:$C$203,MATCH($A5,'Annex 4 LDNO charges'!$A$14:$A$203,0)))</f>
        <v>1, 2 or 0</v>
      </c>
      <c r="D5" s="39">
        <v>0.18627539711380103</v>
      </c>
      <c r="E5" s="39">
        <v>0</v>
      </c>
      <c r="F5" s="39">
        <v>0.46562202651327755</v>
      </c>
    </row>
    <row r="6" spans="1:6" ht="13.8" x14ac:dyDescent="0.25">
      <c r="A6" s="16" t="s">
        <v>522</v>
      </c>
      <c r="B6" s="177" t="str">
        <f>IFERROR(INDEX('Annex 1 LV, HV and UMS charges'!$B$14:$B$45,MATCH($A6,'Annex 1 LV, HV and UMS charges'!$A$14:$A$310,0)),INDEX('Annex 4 LDNO charges'!$B$14:$B$203,MATCH($A6,'Annex 4 LDNO charges'!$A$14:$A$203,0)))</f>
        <v>34</v>
      </c>
      <c r="C6" s="178" t="str">
        <f>IFERROR(INDEX('Annex 1 LV, HV and UMS charges'!$C$14:$C$45,MATCH($A6,'Annex 1 LV, HV and UMS charges'!$A$14:$A$310,0)),INDEX('Annex 4 LDNO charges'!$C$14:$C$203,MATCH($A6,'Annex 4 LDNO charges'!$A$14:$A$203,0)))</f>
        <v>2</v>
      </c>
      <c r="D6" s="211">
        <v>0</v>
      </c>
      <c r="E6" s="211">
        <v>0</v>
      </c>
      <c r="F6" s="39">
        <v>0</v>
      </c>
    </row>
    <row r="7" spans="1:6" ht="13.8" x14ac:dyDescent="0.25">
      <c r="A7" s="16" t="s">
        <v>523</v>
      </c>
      <c r="B7" s="177" t="str">
        <f>IFERROR(INDEX('Annex 1 LV, HV and UMS charges'!$B$14:$B$45,MATCH($A7,'Annex 1 LV, HV and UMS charges'!$A$14:$A$310,0)),INDEX('Annex 4 LDNO charges'!$B$14:$B$203,MATCH($A7,'Annex 4 LDNO charges'!$A$14:$A$203,0)))</f>
        <v/>
      </c>
      <c r="C7" s="178" t="str">
        <f>IFERROR(INDEX('Annex 1 LV, HV and UMS charges'!$C$14:$C$45,MATCH($A7,'Annex 1 LV, HV and UMS charges'!$A$14:$A$310,0)),INDEX('Annex 4 LDNO charges'!$C$14:$C$203,MATCH($A7,'Annex 4 LDNO charges'!$A$14:$A$203,0)))</f>
        <v>3 to 8 or 0</v>
      </c>
      <c r="D7" s="40"/>
      <c r="E7" s="40"/>
      <c r="F7" s="39">
        <v>0.46562202651327755</v>
      </c>
    </row>
    <row r="8" spans="1:6" ht="27.6" x14ac:dyDescent="0.25">
      <c r="A8" s="16" t="s">
        <v>524</v>
      </c>
      <c r="B8" s="177" t="str">
        <f>IFERROR(INDEX('Annex 1 LV, HV and UMS charges'!$B$14:$B$45,MATCH($A8,'Annex 1 LV, HV and UMS charges'!$A$14:$A$310,0)),INDEX('Annex 4 LDNO charges'!$B$14:$B$203,MATCH($A8,'Annex 4 LDNO charges'!$A$14:$A$203,0)))</f>
        <v>28,29,30,31,BE1,BN1,BN5,BP0</v>
      </c>
      <c r="C8" s="178" t="str">
        <f>IFERROR(INDEX('Annex 1 LV, HV and UMS charges'!$C$14:$C$45,MATCH($A8,'Annex 1 LV, HV and UMS charges'!$A$14:$A$310,0)),INDEX('Annex 4 LDNO charges'!$C$14:$C$203,MATCH($A8,'Annex 4 LDNO charges'!$A$14:$A$203,0)))</f>
        <v>3 to 8 or 0</v>
      </c>
      <c r="D8" s="40"/>
      <c r="E8" s="40"/>
      <c r="F8" s="39">
        <v>0.46562202651327755</v>
      </c>
    </row>
    <row r="9" spans="1:6" ht="13.8" x14ac:dyDescent="0.25">
      <c r="A9" s="16" t="s">
        <v>525</v>
      </c>
      <c r="B9" s="177" t="str">
        <f>IFERROR(INDEX('Annex 1 LV, HV and UMS charges'!$B$14:$B$45,MATCH($A9,'Annex 1 LV, HV and UMS charges'!$A$14:$A$310,0)),INDEX('Annex 4 LDNO charges'!$B$14:$B$203,MATCH($A9,'Annex 4 LDNO charges'!$A$14:$A$203,0)))</f>
        <v>BE2,BN2,BN6,BP1</v>
      </c>
      <c r="C9" s="178" t="str">
        <f>IFERROR(INDEX('Annex 1 LV, HV and UMS charges'!$C$14:$C$45,MATCH($A9,'Annex 1 LV, HV and UMS charges'!$A$14:$A$310,0)),INDEX('Annex 4 LDNO charges'!$C$14:$C$203,MATCH($A9,'Annex 4 LDNO charges'!$A$14:$A$203,0)))</f>
        <v>3 to 8 or 0</v>
      </c>
      <c r="D9" s="40"/>
      <c r="E9" s="40"/>
      <c r="F9" s="39">
        <v>0.46562202651327755</v>
      </c>
    </row>
    <row r="10" spans="1:6" ht="13.8" x14ac:dyDescent="0.25">
      <c r="A10" s="16" t="s">
        <v>526</v>
      </c>
      <c r="B10" s="177" t="str">
        <f>IFERROR(INDEX('Annex 1 LV, HV and UMS charges'!$B$14:$B$45,MATCH($A10,'Annex 1 LV, HV and UMS charges'!$A$14:$A$310,0)),INDEX('Annex 4 LDNO charges'!$B$14:$B$203,MATCH($A10,'Annex 4 LDNO charges'!$A$14:$A$203,0)))</f>
        <v>BE3,BN3,BN7,BP2</v>
      </c>
      <c r="C10" s="178" t="str">
        <f>IFERROR(INDEX('Annex 1 LV, HV and UMS charges'!$C$14:$C$45,MATCH($A10,'Annex 1 LV, HV and UMS charges'!$A$14:$A$310,0)),INDEX('Annex 4 LDNO charges'!$C$14:$C$203,MATCH($A10,'Annex 4 LDNO charges'!$A$14:$A$203,0)))</f>
        <v>3 to 8 or 0</v>
      </c>
      <c r="D10" s="40"/>
      <c r="E10" s="40"/>
      <c r="F10" s="39">
        <v>0.46562202651327755</v>
      </c>
    </row>
    <row r="11" spans="1:6" ht="13.8" x14ac:dyDescent="0.25">
      <c r="A11" s="16" t="s">
        <v>527</v>
      </c>
      <c r="B11" s="177" t="str">
        <f>IFERROR(INDEX('Annex 1 LV, HV and UMS charges'!$B$14:$B$45,MATCH($A11,'Annex 1 LV, HV and UMS charges'!$A$14:$A$310,0)),INDEX('Annex 4 LDNO charges'!$B$14:$B$203,MATCH($A11,'Annex 4 LDNO charges'!$A$14:$A$203,0)))</f>
        <v>BE4,BN4,BN8,BP3</v>
      </c>
      <c r="C11" s="178" t="str">
        <f>IFERROR(INDEX('Annex 1 LV, HV and UMS charges'!$C$14:$C$45,MATCH($A11,'Annex 1 LV, HV and UMS charges'!$A$14:$A$310,0)),INDEX('Annex 4 LDNO charges'!$C$14:$C$203,MATCH($A11,'Annex 4 LDNO charges'!$A$14:$A$203,0)))</f>
        <v>3 to 8 or 0</v>
      </c>
      <c r="D11" s="40"/>
      <c r="E11" s="40"/>
      <c r="F11" s="39">
        <v>0.46562202651327755</v>
      </c>
    </row>
    <row r="12" spans="1:6" ht="13.8" x14ac:dyDescent="0.25">
      <c r="A12" s="16" t="s">
        <v>190</v>
      </c>
      <c r="B12" s="177" t="str">
        <f>IFERROR(INDEX('Annex 1 LV, HV and UMS charges'!$B$14:$B$45,MATCH($A12,'Annex 1 LV, HV and UMS charges'!$A$14:$A$310,0)),INDEX('Annex 4 LDNO charges'!$B$14:$B$203,MATCH($A12,'Annex 4 LDNO charges'!$A$14:$A$203,0)))</f>
        <v>BE5</v>
      </c>
      <c r="C12" s="178" t="str">
        <f>IFERROR(INDEX('Annex 1 LV, HV and UMS charges'!$C$14:$C$45,MATCH($A12,'Annex 1 LV, HV and UMS charges'!$A$14:$A$310,0)),INDEX('Annex 4 LDNO charges'!$C$14:$C$203,MATCH($A12,'Annex 4 LDNO charges'!$A$14:$A$203,0)))</f>
        <v>4</v>
      </c>
      <c r="D12" s="40"/>
      <c r="E12" s="40"/>
      <c r="F12" s="39">
        <v>0</v>
      </c>
    </row>
    <row r="13" spans="1:6" ht="13.8" x14ac:dyDescent="0.25">
      <c r="A13" s="145" t="s">
        <v>528</v>
      </c>
      <c r="B13" s="177" t="str">
        <f>IFERROR(INDEX('Annex 1 LV, HV and UMS charges'!$B$14:$B$45,MATCH($A13,'Annex 1 LV, HV and UMS charges'!$A$14:$A$310,0)),INDEX('Annex 4 LDNO charges'!$B$14:$B$203,MATCH($A13,'Annex 4 LDNO charges'!$A$14:$A$203,0)))</f>
        <v>BE6,BP4</v>
      </c>
      <c r="C13" s="178">
        <f>IFERROR(INDEX('Annex 1 LV, HV and UMS charges'!$C$14:$C$45,MATCH($A13,'Annex 1 LV, HV and UMS charges'!$A$14:$A$310,0)),INDEX('Annex 4 LDNO charges'!$C$14:$C$203,MATCH($A13,'Annex 4 LDNO charges'!$A$14:$A$203,0)))</f>
        <v>0</v>
      </c>
      <c r="D13" s="40"/>
      <c r="E13" s="40"/>
      <c r="F13" s="39">
        <v>0.46562202651327755</v>
      </c>
    </row>
    <row r="14" spans="1:6" ht="27.6" x14ac:dyDescent="0.25">
      <c r="A14" s="145" t="s">
        <v>529</v>
      </c>
      <c r="B14" s="177" t="str">
        <f>IFERROR(INDEX('Annex 1 LV, HV and UMS charges'!$B$14:$B$45,MATCH($A14,'Annex 1 LV, HV and UMS charges'!$A$14:$A$310,0)),INDEX('Annex 4 LDNO charges'!$B$14:$B$203,MATCH($A14,'Annex 4 LDNO charges'!$A$14:$A$203,0)))</f>
        <v>32,33,BE7,BM1,BM5,BP5</v>
      </c>
      <c r="C14" s="178">
        <f>IFERROR(INDEX('Annex 1 LV, HV and UMS charges'!$C$14:$C$45,MATCH($A14,'Annex 1 LV, HV and UMS charges'!$A$14:$A$310,0)),INDEX('Annex 4 LDNO charges'!$C$14:$C$203,MATCH($A14,'Annex 4 LDNO charges'!$A$14:$A$203,0)))</f>
        <v>0</v>
      </c>
      <c r="D14" s="40"/>
      <c r="E14" s="40"/>
      <c r="F14" s="39">
        <v>0.46562202651327755</v>
      </c>
    </row>
    <row r="15" spans="1:6" ht="27.6" x14ac:dyDescent="0.25">
      <c r="A15" s="145" t="s">
        <v>530</v>
      </c>
      <c r="B15" s="177" t="str">
        <f>IFERROR(INDEX('Annex 1 LV, HV and UMS charges'!$B$14:$B$45,MATCH($A15,'Annex 1 LV, HV and UMS charges'!$A$14:$A$310,0)),INDEX('Annex 4 LDNO charges'!$B$14:$B$203,MATCH($A15,'Annex 4 LDNO charges'!$A$14:$A$203,0)))</f>
        <v>BE8,BM2,BM6,BP6</v>
      </c>
      <c r="C15" s="178">
        <f>IFERROR(INDEX('Annex 1 LV, HV and UMS charges'!$C$14:$C$45,MATCH($A15,'Annex 1 LV, HV and UMS charges'!$A$14:$A$310,0)),INDEX('Annex 4 LDNO charges'!$C$14:$C$203,MATCH($A15,'Annex 4 LDNO charges'!$A$14:$A$203,0)))</f>
        <v>0</v>
      </c>
      <c r="D15" s="40"/>
      <c r="E15" s="40"/>
      <c r="F15" s="39">
        <v>0.46562202651327755</v>
      </c>
    </row>
    <row r="16" spans="1:6" ht="27.6" x14ac:dyDescent="0.25">
      <c r="A16" s="145" t="s">
        <v>531</v>
      </c>
      <c r="B16" s="177" t="str">
        <f>IFERROR(INDEX('Annex 1 LV, HV and UMS charges'!$B$14:$B$45,MATCH($A16,'Annex 1 LV, HV and UMS charges'!$A$14:$A$310,0)),INDEX('Annex 4 LDNO charges'!$B$14:$B$203,MATCH($A16,'Annex 4 LDNO charges'!$A$14:$A$203,0)))</f>
        <v>BE9,BM3,BM7,BP7</v>
      </c>
      <c r="C16" s="178">
        <f>IFERROR(INDEX('Annex 1 LV, HV and UMS charges'!$C$14:$C$45,MATCH($A16,'Annex 1 LV, HV and UMS charges'!$A$14:$A$310,0)),INDEX('Annex 4 LDNO charges'!$C$14:$C$203,MATCH($A16,'Annex 4 LDNO charges'!$A$14:$A$203,0)))</f>
        <v>0</v>
      </c>
      <c r="D16" s="40"/>
      <c r="E16" s="40"/>
      <c r="F16" s="39">
        <v>0.46562202651327755</v>
      </c>
    </row>
    <row r="17" spans="1:6" ht="27.6" x14ac:dyDescent="0.25">
      <c r="A17" s="147" t="s">
        <v>532</v>
      </c>
      <c r="B17" s="177" t="str">
        <f>IFERROR(INDEX('Annex 1 LV, HV and UMS charges'!$B$14:$B$45,MATCH($A17,'Annex 1 LV, HV and UMS charges'!$A$14:$A$310,0)),INDEX('Annex 4 LDNO charges'!$B$14:$B$203,MATCH($A17,'Annex 4 LDNO charges'!$A$14:$A$203,0)))</f>
        <v>BEA,BM4,BM8,BP8</v>
      </c>
      <c r="C17" s="178">
        <f>IFERROR(INDEX('Annex 1 LV, HV and UMS charges'!$C$14:$C$45,MATCH($A17,'Annex 1 LV, HV and UMS charges'!$A$14:$A$310,0)),INDEX('Annex 4 LDNO charges'!$C$14:$C$203,MATCH($A17,'Annex 4 LDNO charges'!$A$14:$A$203,0)))</f>
        <v>0</v>
      </c>
      <c r="D17" s="40"/>
      <c r="E17" s="40"/>
      <c r="F17" s="39">
        <v>0.46562202651327755</v>
      </c>
    </row>
    <row r="18" spans="1:6" ht="13.8" x14ac:dyDescent="0.25">
      <c r="A18" s="147" t="s">
        <v>533</v>
      </c>
      <c r="B18" s="177" t="str">
        <f>IFERROR(INDEX('Annex 1 LV, HV and UMS charges'!$B$14:$B$45,MATCH($A18,'Annex 1 LV, HV and UMS charges'!$A$14:$A$310,0)),INDEX('Annex 4 LDNO charges'!$B$14:$B$203,MATCH($A18,'Annex 4 LDNO charges'!$A$14:$A$203,0)))</f>
        <v>B16,B17,BEB,BP9</v>
      </c>
      <c r="C18" s="178">
        <f>IFERROR(INDEX('Annex 1 LV, HV and UMS charges'!$C$14:$C$45,MATCH($A18,'Annex 1 LV, HV and UMS charges'!$A$14:$A$310,0)),INDEX('Annex 4 LDNO charges'!$C$14:$C$203,MATCH($A18,'Annex 4 LDNO charges'!$A$14:$A$203,0)))</f>
        <v>0</v>
      </c>
      <c r="D18" s="40"/>
      <c r="E18" s="40"/>
      <c r="F18" s="39">
        <v>0.46562202651327755</v>
      </c>
    </row>
    <row r="19" spans="1:6" ht="27.6" x14ac:dyDescent="0.25">
      <c r="A19" s="147" t="s">
        <v>534</v>
      </c>
      <c r="B19" s="177" t="str">
        <f>IFERROR(INDEX('Annex 1 LV, HV and UMS charges'!$B$14:$B$45,MATCH($A19,'Annex 1 LV, HV and UMS charges'!$A$14:$A$310,0)),INDEX('Annex 4 LDNO charges'!$B$14:$B$203,MATCH($A19,'Annex 4 LDNO charges'!$A$14:$A$203,0)))</f>
        <v>BEC,BPA,BS1</v>
      </c>
      <c r="C19" s="178">
        <f>IFERROR(INDEX('Annex 1 LV, HV and UMS charges'!$C$14:$C$45,MATCH($A19,'Annex 1 LV, HV and UMS charges'!$A$14:$A$310,0)),INDEX('Annex 4 LDNO charges'!$C$14:$C$203,MATCH($A19,'Annex 4 LDNO charges'!$A$14:$A$203,0)))</f>
        <v>0</v>
      </c>
      <c r="D19" s="40"/>
      <c r="E19" s="40"/>
      <c r="F19" s="39">
        <v>0.46562202651327755</v>
      </c>
    </row>
    <row r="20" spans="1:6" ht="13.8" x14ac:dyDescent="0.25">
      <c r="A20" s="147" t="s">
        <v>535</v>
      </c>
      <c r="B20" s="177" t="str">
        <f>IFERROR(INDEX('Annex 1 LV, HV and UMS charges'!$B$14:$B$45,MATCH($A20,'Annex 1 LV, HV and UMS charges'!$A$14:$A$310,0)),INDEX('Annex 4 LDNO charges'!$B$14:$B$203,MATCH($A20,'Annex 4 LDNO charges'!$A$14:$A$203,0)))</f>
        <v>BED,BPB,BS2</v>
      </c>
      <c r="C20" s="178">
        <f>IFERROR(INDEX('Annex 1 LV, HV and UMS charges'!$C$14:$C$45,MATCH($A20,'Annex 1 LV, HV and UMS charges'!$A$14:$A$310,0)),INDEX('Annex 4 LDNO charges'!$C$14:$C$203,MATCH($A20,'Annex 4 LDNO charges'!$A$14:$A$203,0)))</f>
        <v>0</v>
      </c>
      <c r="D20" s="40"/>
      <c r="E20" s="40"/>
      <c r="F20" s="39">
        <v>0.46562202651327755</v>
      </c>
    </row>
    <row r="21" spans="1:6" ht="13.8" x14ac:dyDescent="0.25">
      <c r="A21" s="147" t="s">
        <v>536</v>
      </c>
      <c r="B21" s="177" t="str">
        <f>IFERROR(INDEX('Annex 1 LV, HV and UMS charges'!$B$14:$B$45,MATCH($A21,'Annex 1 LV, HV and UMS charges'!$A$14:$A$310,0)),INDEX('Annex 4 LDNO charges'!$B$14:$B$203,MATCH($A21,'Annex 4 LDNO charges'!$A$14:$A$203,0)))</f>
        <v>BEE,BPC,BS3</v>
      </c>
      <c r="C21" s="178">
        <f>IFERROR(INDEX('Annex 1 LV, HV and UMS charges'!$C$14:$C$45,MATCH($A21,'Annex 1 LV, HV and UMS charges'!$A$14:$A$310,0)),INDEX('Annex 4 LDNO charges'!$C$14:$C$203,MATCH($A21,'Annex 4 LDNO charges'!$A$14:$A$203,0)))</f>
        <v>0</v>
      </c>
      <c r="D21" s="40"/>
      <c r="E21" s="40"/>
      <c r="F21" s="39">
        <v>0.46562202651327755</v>
      </c>
    </row>
    <row r="22" spans="1:6" ht="13.8" x14ac:dyDescent="0.25">
      <c r="A22" s="147" t="s">
        <v>537</v>
      </c>
      <c r="B22" s="177" t="str">
        <f>IFERROR(INDEX('Annex 1 LV, HV and UMS charges'!$B$14:$B$45,MATCH($A22,'Annex 1 LV, HV and UMS charges'!$A$14:$A$310,0)),INDEX('Annex 4 LDNO charges'!$B$14:$B$203,MATCH($A22,'Annex 4 LDNO charges'!$A$14:$A$203,0)))</f>
        <v>BEF,BPD,BS4</v>
      </c>
      <c r="C22" s="178">
        <f>IFERROR(INDEX('Annex 1 LV, HV and UMS charges'!$C$14:$C$45,MATCH($A22,'Annex 1 LV, HV and UMS charges'!$A$14:$A$310,0)),INDEX('Annex 4 LDNO charges'!$C$14:$C$203,MATCH($A22,'Annex 4 LDNO charges'!$A$14:$A$203,0)))</f>
        <v>0</v>
      </c>
      <c r="D22" s="40"/>
      <c r="E22" s="40"/>
      <c r="F22" s="39">
        <v>0.46562202651327755</v>
      </c>
    </row>
    <row r="23" spans="1:6" ht="13.8" x14ac:dyDescent="0.25">
      <c r="A23" s="147" t="s">
        <v>538</v>
      </c>
      <c r="B23" s="177" t="str">
        <f>IFERROR(INDEX('Annex 1 LV, HV and UMS charges'!$B$14:$B$45,MATCH($A23,'Annex 1 LV, HV and UMS charges'!$A$14:$A$310,0)),INDEX('Annex 4 LDNO charges'!$B$14:$B$203,MATCH($A23,'Annex 4 LDNO charges'!$A$14:$A$203,0)))</f>
        <v>BEG,BPE</v>
      </c>
      <c r="C23" s="178">
        <f>IFERROR(INDEX('Annex 1 LV, HV and UMS charges'!$C$14:$C$45,MATCH($A23,'Annex 1 LV, HV and UMS charges'!$A$14:$A$310,0)),INDEX('Annex 4 LDNO charges'!$C$14:$C$203,MATCH($A23,'Annex 4 LDNO charges'!$A$14:$A$203,0)))</f>
        <v>0</v>
      </c>
      <c r="D23" s="40"/>
      <c r="E23" s="40"/>
      <c r="F23" s="39">
        <v>0.46562202651327755</v>
      </c>
    </row>
    <row r="24" spans="1:6" ht="27.6" x14ac:dyDescent="0.25">
      <c r="A24" s="147" t="s">
        <v>539</v>
      </c>
      <c r="B24" s="177" t="str">
        <f>IFERROR(INDEX('Annex 1 LV, HV and UMS charges'!$B$14:$B$45,MATCH($A24,'Annex 1 LV, HV and UMS charges'!$A$14:$A$310,0)),INDEX('Annex 4 LDNO charges'!$B$14:$B$203,MATCH($A24,'Annex 4 LDNO charges'!$A$14:$A$203,0)))</f>
        <v>36,37,BEH,BH1,BMA,BPF</v>
      </c>
      <c r="C24" s="178">
        <f>IFERROR(INDEX('Annex 1 LV, HV and UMS charges'!$C$14:$C$45,MATCH($A24,'Annex 1 LV, HV and UMS charges'!$A$14:$A$310,0)),INDEX('Annex 4 LDNO charges'!$C$14:$C$203,MATCH($A24,'Annex 4 LDNO charges'!$A$14:$A$203,0)))</f>
        <v>0</v>
      </c>
      <c r="D24" s="40"/>
      <c r="E24" s="40"/>
      <c r="F24" s="39">
        <v>0.46562202651327755</v>
      </c>
    </row>
    <row r="25" spans="1:6" ht="27.6" x14ac:dyDescent="0.25">
      <c r="A25" s="145" t="s">
        <v>540</v>
      </c>
      <c r="B25" s="177" t="str">
        <f>IFERROR(INDEX('Annex 1 LV, HV and UMS charges'!$B$14:$B$45,MATCH($A25,'Annex 1 LV, HV and UMS charges'!$A$14:$A$310,0)),INDEX('Annex 4 LDNO charges'!$B$14:$B$203,MATCH($A25,'Annex 4 LDNO charges'!$A$14:$A$203,0)))</f>
        <v>BEJ,BEZ,BH2,BMB,BPG</v>
      </c>
      <c r="C25" s="178">
        <f>IFERROR(INDEX('Annex 1 LV, HV and UMS charges'!$C$14:$C$45,MATCH($A25,'Annex 1 LV, HV and UMS charges'!$A$14:$A$310,0)),INDEX('Annex 4 LDNO charges'!$C$14:$C$203,MATCH($A25,'Annex 4 LDNO charges'!$A$14:$A$203,0)))</f>
        <v>0</v>
      </c>
      <c r="D25" s="40"/>
      <c r="E25" s="40"/>
      <c r="F25" s="39">
        <v>0.46562202651327755</v>
      </c>
    </row>
    <row r="26" spans="1:6" ht="27.6" x14ac:dyDescent="0.25">
      <c r="A26" s="145" t="s">
        <v>541</v>
      </c>
      <c r="B26" s="177" t="str">
        <f>IFERROR(INDEX('Annex 1 LV, HV and UMS charges'!$B$14:$B$45,MATCH($A26,'Annex 1 LV, HV and UMS charges'!$A$14:$A$310,0)),INDEX('Annex 4 LDNO charges'!$B$14:$B$203,MATCH($A26,'Annex 4 LDNO charges'!$A$14:$A$203,0)))</f>
        <v>BEK,BH3,BMC,BPH</v>
      </c>
      <c r="C26" s="178">
        <f>IFERROR(INDEX('Annex 1 LV, HV and UMS charges'!$C$14:$C$45,MATCH($A26,'Annex 1 LV, HV and UMS charges'!$A$14:$A$310,0)),INDEX('Annex 4 LDNO charges'!$C$14:$C$203,MATCH($A26,'Annex 4 LDNO charges'!$A$14:$A$203,0)))</f>
        <v>0</v>
      </c>
      <c r="D26" s="40"/>
      <c r="E26" s="40"/>
      <c r="F26" s="39">
        <v>0.46562202651327755</v>
      </c>
    </row>
    <row r="27" spans="1:6" ht="13.8" x14ac:dyDescent="0.25">
      <c r="A27" s="145" t="s">
        <v>542</v>
      </c>
      <c r="B27" s="177" t="str">
        <f>IFERROR(INDEX('Annex 1 LV, HV and UMS charges'!$B$14:$B$45,MATCH($A27,'Annex 1 LV, HV and UMS charges'!$A$14:$A$310,0)),INDEX('Annex 4 LDNO charges'!$B$14:$B$203,MATCH($A27,'Annex 4 LDNO charges'!$A$14:$A$203,0)))</f>
        <v>BH4,BMD,BPZ</v>
      </c>
      <c r="C27" s="178">
        <f>IFERROR(INDEX('Annex 1 LV, HV and UMS charges'!$C$14:$C$45,MATCH($A27,'Annex 1 LV, HV and UMS charges'!$A$14:$A$310,0)),INDEX('Annex 4 LDNO charges'!$C$14:$C$203,MATCH($A27,'Annex 4 LDNO charges'!$A$14:$A$203,0)))</f>
        <v>0</v>
      </c>
      <c r="D27" s="40"/>
      <c r="E27" s="40"/>
      <c r="F27" s="39">
        <v>0.46562202651327755</v>
      </c>
    </row>
    <row r="28" spans="1:6" ht="27.6" x14ac:dyDescent="0.25">
      <c r="A28" s="145" t="s">
        <v>194</v>
      </c>
      <c r="B28" s="177" t="str">
        <f>IFERROR(INDEX('Annex 1 LV, HV and UMS charges'!$B$14:$B$45,MATCH($A28,'Annex 1 LV, HV and UMS charges'!$A$14:$A$310,0)),INDEX('Annex 4 LDNO charges'!$B$14:$B$203,MATCH($A28,'Annex 4 LDNO charges'!$A$14:$A$203,0)))</f>
        <v>38,39,40,41,42,43,44,45,46,47,BU0</v>
      </c>
      <c r="C28" s="178" t="str">
        <f>IFERROR(INDEX('Annex 1 LV, HV and UMS charges'!$C$14:$C$45,MATCH($A28,'Annex 1 LV, HV and UMS charges'!$A$14:$A$310,0)),INDEX('Annex 4 LDNO charges'!$C$14:$C$203,MATCH($A28,'Annex 4 LDNO charges'!$A$14:$A$203,0)))</f>
        <v>0, 1 or 8</v>
      </c>
      <c r="D28" s="40"/>
      <c r="E28" s="40"/>
      <c r="F28" s="39">
        <v>0</v>
      </c>
    </row>
    <row r="29" spans="1:6" ht="13.8" x14ac:dyDescent="0.25">
      <c r="A29" s="145" t="s">
        <v>195</v>
      </c>
      <c r="B29" s="177" t="str">
        <f>IFERROR(INDEX('Annex 1 LV, HV and UMS charges'!$B$14:$B$45,MATCH($A29,'Annex 1 LV, HV and UMS charges'!$A$14:$A$310,0)),INDEX('Annex 4 LDNO charges'!$B$14:$B$203,MATCH($A29,'Annex 4 LDNO charges'!$A$14:$A$203,0)))</f>
        <v>BXA,BXC,BXH</v>
      </c>
      <c r="C29" s="178">
        <f>IFERROR(INDEX('Annex 1 LV, HV and UMS charges'!$C$14:$C$45,MATCH($A29,'Annex 1 LV, HV and UMS charges'!$A$14:$A$310,0)),INDEX('Annex 4 LDNO charges'!$C$14:$C$203,MATCH($A29,'Annex 4 LDNO charges'!$A$14:$A$203,0)))</f>
        <v>0</v>
      </c>
      <c r="D29" s="40"/>
      <c r="E29" s="40"/>
      <c r="F29" s="39">
        <v>0</v>
      </c>
    </row>
    <row r="30" spans="1:6" ht="13.8" x14ac:dyDescent="0.25">
      <c r="A30" s="145" t="s">
        <v>196</v>
      </c>
      <c r="B30" s="177" t="str">
        <f>IFERROR(INDEX('Annex 1 LV, HV and UMS charges'!$B$14:$B$45,MATCH($A30,'Annex 1 LV, HV and UMS charges'!$A$14:$A$310,0)),INDEX('Annex 4 LDNO charges'!$B$14:$B$203,MATCH($A30,'Annex 4 LDNO charges'!$A$14:$A$203,0)))</f>
        <v>BXD,BXJ</v>
      </c>
      <c r="C30" s="178">
        <f>IFERROR(INDEX('Annex 1 LV, HV and UMS charges'!$C$14:$C$45,MATCH($A30,'Annex 1 LV, HV and UMS charges'!$A$14:$A$310,0)),INDEX('Annex 4 LDNO charges'!$C$14:$C$203,MATCH($A30,'Annex 4 LDNO charges'!$A$14:$A$203,0)))</f>
        <v>0</v>
      </c>
      <c r="D30" s="40"/>
      <c r="E30" s="40"/>
      <c r="F30" s="39">
        <v>0</v>
      </c>
    </row>
    <row r="31" spans="1:6" ht="13.8" x14ac:dyDescent="0.25">
      <c r="A31" s="145" t="s">
        <v>197</v>
      </c>
      <c r="B31" s="177" t="str">
        <f>IFERROR(INDEX('Annex 1 LV, HV and UMS charges'!$B$14:$B$45,MATCH($A31,'Annex 1 LV, HV and UMS charges'!$A$14:$A$310,0)),INDEX('Annex 4 LDNO charges'!$B$14:$B$203,MATCH($A31,'Annex 4 LDNO charges'!$A$14:$A$203,0)))</f>
        <v>BXB,BXE,BXK</v>
      </c>
      <c r="C31" s="178">
        <f>IFERROR(INDEX('Annex 1 LV, HV and UMS charges'!$C$14:$C$45,MATCH($A31,'Annex 1 LV, HV and UMS charges'!$A$14:$A$310,0)),INDEX('Annex 4 LDNO charges'!$C$14:$C$203,MATCH($A31,'Annex 4 LDNO charges'!$A$14:$A$203,0)))</f>
        <v>0</v>
      </c>
      <c r="D31" s="40"/>
      <c r="E31" s="40"/>
      <c r="F31" s="39">
        <v>0</v>
      </c>
    </row>
    <row r="32" spans="1:6" ht="13.8" x14ac:dyDescent="0.25">
      <c r="A32" s="145" t="s">
        <v>198</v>
      </c>
      <c r="B32" s="177" t="str">
        <f>IFERROR(INDEX('Annex 1 LV, HV and UMS charges'!$B$14:$B$45,MATCH($A32,'Annex 1 LV, HV and UMS charges'!$A$14:$A$310,0)),INDEX('Annex 4 LDNO charges'!$B$14:$B$203,MATCH($A32,'Annex 4 LDNO charges'!$A$14:$A$203,0)))</f>
        <v/>
      </c>
      <c r="C32" s="178">
        <f>IFERROR(INDEX('Annex 1 LV, HV and UMS charges'!$C$14:$C$45,MATCH($A32,'Annex 1 LV, HV and UMS charges'!$A$14:$A$310,0)),INDEX('Annex 4 LDNO charges'!$C$14:$C$203,MATCH($A32,'Annex 4 LDNO charges'!$A$14:$A$203,0)))</f>
        <v>0</v>
      </c>
      <c r="D32" s="40"/>
      <c r="E32" s="40"/>
      <c r="F32" s="39">
        <v>0</v>
      </c>
    </row>
    <row r="33" spans="1:6" ht="13.8" x14ac:dyDescent="0.25">
      <c r="A33" s="145" t="s">
        <v>199</v>
      </c>
      <c r="B33" s="177" t="str">
        <f>IFERROR(INDEX('Annex 1 LV, HV and UMS charges'!$B$14:$B$45,MATCH($A33,'Annex 1 LV, HV and UMS charges'!$A$14:$A$310,0)),INDEX('Annex 4 LDNO charges'!$B$14:$B$203,MATCH($A33,'Annex 4 LDNO charges'!$A$14:$A$203,0)))</f>
        <v>BXF,BXL</v>
      </c>
      <c r="C33" s="178">
        <f>IFERROR(INDEX('Annex 1 LV, HV and UMS charges'!$C$14:$C$45,MATCH($A33,'Annex 1 LV, HV and UMS charges'!$A$14:$A$310,0)),INDEX('Annex 4 LDNO charges'!$C$14:$C$203,MATCH($A33,'Annex 4 LDNO charges'!$A$14:$A$203,0)))</f>
        <v>0</v>
      </c>
      <c r="D33" s="40"/>
      <c r="E33" s="40"/>
      <c r="F33" s="39">
        <v>0</v>
      </c>
    </row>
    <row r="34" spans="1:6" ht="13.8" x14ac:dyDescent="0.25">
      <c r="A34" s="145" t="s">
        <v>200</v>
      </c>
      <c r="B34" s="177" t="str">
        <f>IFERROR(INDEX('Annex 1 LV, HV and UMS charges'!$B$14:$B$45,MATCH($A34,'Annex 1 LV, HV and UMS charges'!$A$14:$A$310,0)),INDEX('Annex 4 LDNO charges'!$B$14:$B$203,MATCH($A34,'Annex 4 LDNO charges'!$A$14:$A$203,0)))</f>
        <v/>
      </c>
      <c r="C34" s="178">
        <f>IFERROR(INDEX('Annex 1 LV, HV and UMS charges'!$C$14:$C$45,MATCH($A34,'Annex 1 LV, HV and UMS charges'!$A$14:$A$310,0)),INDEX('Annex 4 LDNO charges'!$C$14:$C$203,MATCH($A34,'Annex 4 LDNO charges'!$A$14:$A$203,0)))</f>
        <v>0</v>
      </c>
      <c r="D34" s="40"/>
      <c r="E34" s="40"/>
      <c r="F34" s="39">
        <v>0</v>
      </c>
    </row>
    <row r="35" spans="1:6" ht="13.8" x14ac:dyDescent="0.25">
      <c r="A35" s="145" t="s">
        <v>201</v>
      </c>
      <c r="B35" s="177" t="str">
        <f>IFERROR(INDEX('Annex 1 LV, HV and UMS charges'!$B$14:$B$45,MATCH($A35,'Annex 1 LV, HV and UMS charges'!$A$14:$A$310,0)),INDEX('Annex 4 LDNO charges'!$B$14:$B$203,MATCH($A35,'Annex 4 LDNO charges'!$A$14:$A$203,0)))</f>
        <v>BXG,BXM,BXN</v>
      </c>
      <c r="C35" s="178">
        <f>IFERROR(INDEX('Annex 1 LV, HV and UMS charges'!$C$14:$C$45,MATCH($A35,'Annex 1 LV, HV and UMS charges'!$A$14:$A$310,0)),INDEX('Annex 4 LDNO charges'!$C$14:$C$203,MATCH($A35,'Annex 4 LDNO charges'!$A$14:$A$203,0)))</f>
        <v>0</v>
      </c>
      <c r="D35" s="40"/>
      <c r="E35" s="40"/>
      <c r="F35" s="39">
        <v>0</v>
      </c>
    </row>
    <row r="36" spans="1:6" ht="13.8" x14ac:dyDescent="0.25">
      <c r="A36" s="145" t="s">
        <v>202</v>
      </c>
      <c r="B36" s="177" t="str">
        <f>IFERROR(INDEX('Annex 1 LV, HV and UMS charges'!$B$14:$B$45,MATCH($A36,'Annex 1 LV, HV and UMS charges'!$A$14:$A$310,0)),INDEX('Annex 4 LDNO charges'!$B$14:$B$203,MATCH($A36,'Annex 4 LDNO charges'!$A$14:$A$203,0)))</f>
        <v/>
      </c>
      <c r="C36" s="178">
        <f>IFERROR(INDEX('Annex 1 LV, HV and UMS charges'!$C$14:$C$45,MATCH($A36,'Annex 1 LV, HV and UMS charges'!$A$14:$A$310,0)),INDEX('Annex 4 LDNO charges'!$C$14:$C$203,MATCH($A36,'Annex 4 LDNO charges'!$A$14:$A$203,0)))</f>
        <v>0</v>
      </c>
      <c r="D36" s="40"/>
      <c r="E36" s="40"/>
      <c r="F36" s="39">
        <v>0</v>
      </c>
    </row>
    <row r="37" spans="1:6" ht="13.8" x14ac:dyDescent="0.25">
      <c r="A37" s="145" t="s">
        <v>543</v>
      </c>
      <c r="B37" s="177" t="str">
        <f>IFERROR(INDEX('Annex 1 LV, HV and UMS charges'!$B$14:$B$45,MATCH($A37,'Annex 1 LV, HV and UMS charges'!$A$14:$A$310,0)),INDEX('Annex 4 LDNO charges'!$B$14:$B$203,MATCH($A37,'Annex 4 LDNO charges'!$A$14:$A$203,0)))</f>
        <v>26,BDA</v>
      </c>
      <c r="C37" s="178" t="str">
        <f>IFERROR(INDEX('Annex 1 LV, HV and UMS charges'!$C$14:$C$45,MATCH($A37,'Annex 1 LV, HV and UMS charges'!$A$14:$A$310,0)),INDEX('Annex 4 LDNO charges'!$C$14:$C$203,MATCH($A37,'Annex 4 LDNO charges'!$A$14:$A$203,0)))</f>
        <v>1, 2 or 0</v>
      </c>
      <c r="D37" s="211">
        <v>0.18627539711380103</v>
      </c>
      <c r="E37" s="211">
        <v>0</v>
      </c>
      <c r="F37" s="39">
        <v>0.46562202651327755</v>
      </c>
    </row>
    <row r="38" spans="1:6" ht="13.8" x14ac:dyDescent="0.25">
      <c r="A38" s="145" t="s">
        <v>544</v>
      </c>
      <c r="B38" s="177" t="str">
        <f>IFERROR(INDEX('Annex 1 LV, HV and UMS charges'!$B$14:$B$45,MATCH($A38,'Annex 1 LV, HV and UMS charges'!$A$14:$A$310,0)),INDEX('Annex 4 LDNO charges'!$B$14:$B$203,MATCH($A38,'Annex 4 LDNO charges'!$A$14:$A$203,0)))</f>
        <v>34</v>
      </c>
      <c r="C38" s="178" t="str">
        <f>IFERROR(INDEX('Annex 1 LV, HV and UMS charges'!$C$14:$C$45,MATCH($A38,'Annex 1 LV, HV and UMS charges'!$A$14:$A$310,0)),INDEX('Annex 4 LDNO charges'!$C$14:$C$203,MATCH($A38,'Annex 4 LDNO charges'!$A$14:$A$203,0)))</f>
        <v>2</v>
      </c>
      <c r="D38" s="211">
        <v>0</v>
      </c>
      <c r="E38" s="211">
        <v>0</v>
      </c>
      <c r="F38" s="39">
        <v>0</v>
      </c>
    </row>
    <row r="39" spans="1:6" ht="13.8" x14ac:dyDescent="0.25">
      <c r="A39" s="145" t="s">
        <v>545</v>
      </c>
      <c r="B39" s="177" t="str">
        <f>IFERROR(INDEX('Annex 1 LV, HV and UMS charges'!$B$14:$B$45,MATCH($A39,'Annex 1 LV, HV and UMS charges'!$A$14:$A$310,0)),INDEX('Annex 4 LDNO charges'!$B$14:$B$203,MATCH($A39,'Annex 4 LDNO charges'!$A$14:$A$203,0)))</f>
        <v/>
      </c>
      <c r="C39" s="178" t="str">
        <f>IFERROR(INDEX('Annex 1 LV, HV and UMS charges'!$C$14:$C$45,MATCH($A39,'Annex 1 LV, HV and UMS charges'!$A$14:$A$310,0)),INDEX('Annex 4 LDNO charges'!$C$14:$C$203,MATCH($A39,'Annex 4 LDNO charges'!$A$14:$A$203,0)))</f>
        <v>3 to 8 or 0</v>
      </c>
      <c r="D39" s="40"/>
      <c r="E39" s="40"/>
      <c r="F39" s="39">
        <v>0.46562202651327755</v>
      </c>
    </row>
    <row r="40" spans="1:6" ht="13.8" x14ac:dyDescent="0.25">
      <c r="A40" s="145" t="s">
        <v>546</v>
      </c>
      <c r="B40" s="177" t="str">
        <f>IFERROR(INDEX('Annex 1 LV, HV and UMS charges'!$B$14:$B$45,MATCH($A40,'Annex 1 LV, HV and UMS charges'!$A$14:$A$310,0)),INDEX('Annex 4 LDNO charges'!$B$14:$B$203,MATCH($A40,'Annex 4 LDNO charges'!$A$14:$A$203,0)))</f>
        <v>28,30,BN1</v>
      </c>
      <c r="C40" s="178" t="str">
        <f>IFERROR(INDEX('Annex 1 LV, HV and UMS charges'!$C$14:$C$45,MATCH($A40,'Annex 1 LV, HV and UMS charges'!$A$14:$A$310,0)),INDEX('Annex 4 LDNO charges'!$C$14:$C$203,MATCH($A40,'Annex 4 LDNO charges'!$A$14:$A$203,0)))</f>
        <v>3 to 8 or 0</v>
      </c>
      <c r="D40" s="40"/>
      <c r="E40" s="40"/>
      <c r="F40" s="39">
        <v>0.46562202651327755</v>
      </c>
    </row>
    <row r="41" spans="1:6" ht="13.8" x14ac:dyDescent="0.25">
      <c r="A41" s="145" t="s">
        <v>547</v>
      </c>
      <c r="B41" s="177" t="str">
        <f>IFERROR(INDEX('Annex 1 LV, HV and UMS charges'!$B$14:$B$45,MATCH($A41,'Annex 1 LV, HV and UMS charges'!$A$14:$A$310,0)),INDEX('Annex 4 LDNO charges'!$B$14:$B$203,MATCH($A41,'Annex 4 LDNO charges'!$A$14:$A$203,0)))</f>
        <v>BN2</v>
      </c>
      <c r="C41" s="178" t="str">
        <f>IFERROR(INDEX('Annex 1 LV, HV and UMS charges'!$C$14:$C$45,MATCH($A41,'Annex 1 LV, HV and UMS charges'!$A$14:$A$310,0)),INDEX('Annex 4 LDNO charges'!$C$14:$C$203,MATCH($A41,'Annex 4 LDNO charges'!$A$14:$A$203,0)))</f>
        <v>3 to 8 or 0</v>
      </c>
      <c r="D41" s="40"/>
      <c r="E41" s="40"/>
      <c r="F41" s="39">
        <v>0.46562202651327755</v>
      </c>
    </row>
    <row r="42" spans="1:6" ht="13.8" x14ac:dyDescent="0.25">
      <c r="A42" s="145" t="s">
        <v>548</v>
      </c>
      <c r="B42" s="177" t="str">
        <f>IFERROR(INDEX('Annex 1 LV, HV and UMS charges'!$B$14:$B$45,MATCH($A42,'Annex 1 LV, HV and UMS charges'!$A$14:$A$310,0)),INDEX('Annex 4 LDNO charges'!$B$14:$B$203,MATCH($A42,'Annex 4 LDNO charges'!$A$14:$A$203,0)))</f>
        <v>BN3</v>
      </c>
      <c r="C42" s="178" t="str">
        <f>IFERROR(INDEX('Annex 1 LV, HV and UMS charges'!$C$14:$C$45,MATCH($A42,'Annex 1 LV, HV and UMS charges'!$A$14:$A$310,0)),INDEX('Annex 4 LDNO charges'!$C$14:$C$203,MATCH($A42,'Annex 4 LDNO charges'!$A$14:$A$203,0)))</f>
        <v>3 to 8 or 0</v>
      </c>
      <c r="D42" s="40"/>
      <c r="E42" s="40"/>
      <c r="F42" s="39">
        <v>0.46562202651327755</v>
      </c>
    </row>
    <row r="43" spans="1:6" ht="13.8" x14ac:dyDescent="0.25">
      <c r="A43" s="145" t="s">
        <v>549</v>
      </c>
      <c r="B43" s="177" t="str">
        <f>IFERROR(INDEX('Annex 1 LV, HV and UMS charges'!$B$14:$B$45,MATCH($A43,'Annex 1 LV, HV and UMS charges'!$A$14:$A$310,0)),INDEX('Annex 4 LDNO charges'!$B$14:$B$203,MATCH($A43,'Annex 4 LDNO charges'!$A$14:$A$203,0)))</f>
        <v>BN4</v>
      </c>
      <c r="C43" s="178" t="str">
        <f>IFERROR(INDEX('Annex 1 LV, HV and UMS charges'!$C$14:$C$45,MATCH($A43,'Annex 1 LV, HV and UMS charges'!$A$14:$A$310,0)),INDEX('Annex 4 LDNO charges'!$C$14:$C$203,MATCH($A43,'Annex 4 LDNO charges'!$A$14:$A$203,0)))</f>
        <v>3 to 8 or 0</v>
      </c>
      <c r="D43" s="40"/>
      <c r="E43" s="40"/>
      <c r="F43" s="39">
        <v>0.46562202651327755</v>
      </c>
    </row>
    <row r="44" spans="1:6" ht="13.8" x14ac:dyDescent="0.25">
      <c r="A44" s="145" t="s">
        <v>466</v>
      </c>
      <c r="B44" s="177" t="str">
        <f>IFERROR(INDEX('Annex 1 LV, HV and UMS charges'!$B$14:$B$45,MATCH($A44,'Annex 1 LV, HV and UMS charges'!$A$14:$A$310,0)),INDEX('Annex 4 LDNO charges'!$B$14:$B$203,MATCH($A44,'Annex 4 LDNO charges'!$A$14:$A$203,0)))</f>
        <v/>
      </c>
      <c r="C44" s="178" t="str">
        <f>IFERROR(INDEX('Annex 1 LV, HV and UMS charges'!$C$14:$C$45,MATCH($A44,'Annex 1 LV, HV and UMS charges'!$A$14:$A$310,0)),INDEX('Annex 4 LDNO charges'!$C$14:$C$203,MATCH($A44,'Annex 4 LDNO charges'!$A$14:$A$203,0)))</f>
        <v>4</v>
      </c>
      <c r="D44" s="40"/>
      <c r="E44" s="40"/>
      <c r="F44" s="39">
        <v>0</v>
      </c>
    </row>
    <row r="45" spans="1:6" ht="13.8" x14ac:dyDescent="0.25">
      <c r="A45" s="145" t="s">
        <v>550</v>
      </c>
      <c r="B45" s="177" t="str">
        <f>IFERROR(INDEX('Annex 1 LV, HV and UMS charges'!$B$14:$B$45,MATCH($A45,'Annex 1 LV, HV and UMS charges'!$A$14:$A$310,0)),INDEX('Annex 4 LDNO charges'!$B$14:$B$203,MATCH($A45,'Annex 4 LDNO charges'!$A$14:$A$203,0)))</f>
        <v/>
      </c>
      <c r="C45" s="178">
        <f>IFERROR(INDEX('Annex 1 LV, HV and UMS charges'!$C$14:$C$45,MATCH($A45,'Annex 1 LV, HV and UMS charges'!$A$14:$A$310,0)),INDEX('Annex 4 LDNO charges'!$C$14:$C$203,MATCH($A45,'Annex 4 LDNO charges'!$A$14:$A$203,0)))</f>
        <v>0</v>
      </c>
      <c r="D45" s="40"/>
      <c r="E45" s="40"/>
      <c r="F45" s="39">
        <v>0.46562202651327755</v>
      </c>
    </row>
    <row r="46" spans="1:6" ht="13.8" x14ac:dyDescent="0.25">
      <c r="A46" s="145" t="s">
        <v>551</v>
      </c>
      <c r="B46" s="177" t="str">
        <f>IFERROR(INDEX('Annex 1 LV, HV and UMS charges'!$B$14:$B$45,MATCH($A46,'Annex 1 LV, HV and UMS charges'!$A$14:$A$310,0)),INDEX('Annex 4 LDNO charges'!$B$14:$B$203,MATCH($A46,'Annex 4 LDNO charges'!$A$14:$A$203,0)))</f>
        <v>32,BM1</v>
      </c>
      <c r="C46" s="178">
        <f>IFERROR(INDEX('Annex 1 LV, HV and UMS charges'!$C$14:$C$45,MATCH($A46,'Annex 1 LV, HV and UMS charges'!$A$14:$A$310,0)),INDEX('Annex 4 LDNO charges'!$C$14:$C$203,MATCH($A46,'Annex 4 LDNO charges'!$A$14:$A$203,0)))</f>
        <v>0</v>
      </c>
      <c r="D46" s="40"/>
      <c r="E46" s="40"/>
      <c r="F46" s="39">
        <v>0.46562202651327755</v>
      </c>
    </row>
    <row r="47" spans="1:6" ht="13.8" x14ac:dyDescent="0.25">
      <c r="A47" s="145" t="s">
        <v>552</v>
      </c>
      <c r="B47" s="177" t="str">
        <f>IFERROR(INDEX('Annex 1 LV, HV and UMS charges'!$B$14:$B$45,MATCH($A47,'Annex 1 LV, HV and UMS charges'!$A$14:$A$310,0)),INDEX('Annex 4 LDNO charges'!$B$14:$B$203,MATCH($A47,'Annex 4 LDNO charges'!$A$14:$A$203,0)))</f>
        <v>BM2</v>
      </c>
      <c r="C47" s="178">
        <f>IFERROR(INDEX('Annex 1 LV, HV and UMS charges'!$C$14:$C$45,MATCH($A47,'Annex 1 LV, HV and UMS charges'!$A$14:$A$310,0)),INDEX('Annex 4 LDNO charges'!$C$14:$C$203,MATCH($A47,'Annex 4 LDNO charges'!$A$14:$A$203,0)))</f>
        <v>0</v>
      </c>
      <c r="D47" s="40"/>
      <c r="E47" s="40"/>
      <c r="F47" s="39">
        <v>0.46562202651327755</v>
      </c>
    </row>
    <row r="48" spans="1:6" ht="13.8" x14ac:dyDescent="0.25">
      <c r="A48" s="145" t="s">
        <v>553</v>
      </c>
      <c r="B48" s="177" t="str">
        <f>IFERROR(INDEX('Annex 1 LV, HV and UMS charges'!$B$14:$B$45,MATCH($A48,'Annex 1 LV, HV and UMS charges'!$A$14:$A$310,0)),INDEX('Annex 4 LDNO charges'!$B$14:$B$203,MATCH($A48,'Annex 4 LDNO charges'!$A$14:$A$203,0)))</f>
        <v>BM3</v>
      </c>
      <c r="C48" s="178">
        <f>IFERROR(INDEX('Annex 1 LV, HV and UMS charges'!$C$14:$C$45,MATCH($A48,'Annex 1 LV, HV and UMS charges'!$A$14:$A$310,0)),INDEX('Annex 4 LDNO charges'!$C$14:$C$203,MATCH($A48,'Annex 4 LDNO charges'!$A$14:$A$203,0)))</f>
        <v>0</v>
      </c>
      <c r="D48" s="40"/>
      <c r="E48" s="40"/>
      <c r="F48" s="39">
        <v>0.46562202651327755</v>
      </c>
    </row>
    <row r="49" spans="1:6" ht="13.8" x14ac:dyDescent="0.25">
      <c r="A49" s="145" t="s">
        <v>554</v>
      </c>
      <c r="B49" s="177" t="str">
        <f>IFERROR(INDEX('Annex 1 LV, HV and UMS charges'!$B$14:$B$45,MATCH($A49,'Annex 1 LV, HV and UMS charges'!$A$14:$A$310,0)),INDEX('Annex 4 LDNO charges'!$B$14:$B$203,MATCH($A49,'Annex 4 LDNO charges'!$A$14:$A$203,0)))</f>
        <v>BM4</v>
      </c>
      <c r="C49" s="178">
        <f>IFERROR(INDEX('Annex 1 LV, HV and UMS charges'!$C$14:$C$45,MATCH($A49,'Annex 1 LV, HV and UMS charges'!$A$14:$A$310,0)),INDEX('Annex 4 LDNO charges'!$C$14:$C$203,MATCH($A49,'Annex 4 LDNO charges'!$A$14:$A$203,0)))</f>
        <v>0</v>
      </c>
      <c r="D49" s="40"/>
      <c r="E49" s="40"/>
      <c r="F49" s="39">
        <v>0.46562202651327755</v>
      </c>
    </row>
    <row r="50" spans="1:6" ht="27.6" x14ac:dyDescent="0.25">
      <c r="A50" s="145" t="s">
        <v>467</v>
      </c>
      <c r="B50" s="177" t="str">
        <f>IFERROR(INDEX('Annex 1 LV, HV and UMS charges'!$B$14:$B$45,MATCH($A50,'Annex 1 LV, HV and UMS charges'!$A$14:$A$310,0)),INDEX('Annex 4 LDNO charges'!$B$14:$B$203,MATCH($A50,'Annex 4 LDNO charges'!$A$14:$A$203,0)))</f>
        <v>38,40,42,44,46,BU0</v>
      </c>
      <c r="C50" s="178" t="str">
        <f>IFERROR(INDEX('Annex 1 LV, HV and UMS charges'!$C$14:$C$45,MATCH($A50,'Annex 1 LV, HV and UMS charges'!$A$14:$A$310,0)),INDEX('Annex 4 LDNO charges'!$C$14:$C$203,MATCH($A50,'Annex 4 LDNO charges'!$A$14:$A$203,0)))</f>
        <v>0, 1 or 8</v>
      </c>
      <c r="D50" s="40"/>
      <c r="E50" s="40"/>
      <c r="F50" s="39">
        <v>0</v>
      </c>
    </row>
    <row r="51" spans="1:6" ht="13.8" x14ac:dyDescent="0.25">
      <c r="A51" s="145" t="s">
        <v>468</v>
      </c>
      <c r="B51" s="177" t="str">
        <f>IFERROR(INDEX('Annex 1 LV, HV and UMS charges'!$B$14:$B$45,MATCH($A51,'Annex 1 LV, HV and UMS charges'!$A$14:$A$310,0)),INDEX('Annex 4 LDNO charges'!$B$14:$B$203,MATCH($A51,'Annex 4 LDNO charges'!$A$14:$A$203,0)))</f>
        <v>BXA</v>
      </c>
      <c r="C51" s="178">
        <f>IFERROR(INDEX('Annex 1 LV, HV and UMS charges'!$C$14:$C$45,MATCH($A51,'Annex 1 LV, HV and UMS charges'!$A$14:$A$310,0)),INDEX('Annex 4 LDNO charges'!$C$14:$C$203,MATCH($A51,'Annex 4 LDNO charges'!$A$14:$A$203,0)))</f>
        <v>0</v>
      </c>
      <c r="D51" s="40"/>
      <c r="E51" s="40"/>
      <c r="F51" s="39">
        <v>0</v>
      </c>
    </row>
    <row r="52" spans="1:6" ht="13.8" x14ac:dyDescent="0.25">
      <c r="A52" s="145" t="s">
        <v>469</v>
      </c>
      <c r="B52" s="177" t="str">
        <f>IFERROR(INDEX('Annex 1 LV, HV and UMS charges'!$B$14:$B$45,MATCH($A52,'Annex 1 LV, HV and UMS charges'!$A$14:$A$310,0)),INDEX('Annex 4 LDNO charges'!$B$14:$B$203,MATCH($A52,'Annex 4 LDNO charges'!$A$14:$A$203,0)))</f>
        <v>BXB</v>
      </c>
      <c r="C52" s="178">
        <f>IFERROR(INDEX('Annex 1 LV, HV and UMS charges'!$C$14:$C$45,MATCH($A52,'Annex 1 LV, HV and UMS charges'!$A$14:$A$310,0)),INDEX('Annex 4 LDNO charges'!$C$14:$C$203,MATCH($A52,'Annex 4 LDNO charges'!$A$14:$A$203,0)))</f>
        <v>0</v>
      </c>
      <c r="D52" s="40"/>
      <c r="E52" s="40"/>
      <c r="F52" s="39">
        <v>0</v>
      </c>
    </row>
    <row r="53" spans="1:6" ht="13.8" x14ac:dyDescent="0.25">
      <c r="A53" s="145" t="s">
        <v>555</v>
      </c>
      <c r="B53" s="177" t="str">
        <f>IFERROR(INDEX('Annex 1 LV, HV and UMS charges'!$B$14:$B$45,MATCH($A53,'Annex 1 LV, HV and UMS charges'!$A$14:$A$310,0)),INDEX('Annex 4 LDNO charges'!$B$14:$B$203,MATCH($A53,'Annex 4 LDNO charges'!$A$14:$A$203,0)))</f>
        <v>27,35,BDB</v>
      </c>
      <c r="C53" s="178" t="str">
        <f>IFERROR(INDEX('Annex 1 LV, HV and UMS charges'!$C$14:$C$45,MATCH($A53,'Annex 1 LV, HV and UMS charges'!$A$14:$A$310,0)),INDEX('Annex 4 LDNO charges'!$C$14:$C$203,MATCH($A53,'Annex 4 LDNO charges'!$A$14:$A$203,0)))</f>
        <v>1, 2 or 0</v>
      </c>
      <c r="D53" s="211">
        <v>0.18627539711380103</v>
      </c>
      <c r="E53" s="211">
        <v>0</v>
      </c>
      <c r="F53" s="39">
        <v>0.46562202651327755</v>
      </c>
    </row>
    <row r="54" spans="1:6" ht="13.8" x14ac:dyDescent="0.25">
      <c r="A54" s="145" t="s">
        <v>556</v>
      </c>
      <c r="B54" s="177" t="str">
        <f>IFERROR(INDEX('Annex 1 LV, HV and UMS charges'!$B$14:$B$45,MATCH($A54,'Annex 1 LV, HV and UMS charges'!$A$14:$A$310,0)),INDEX('Annex 4 LDNO charges'!$B$14:$B$203,MATCH($A54,'Annex 4 LDNO charges'!$A$14:$A$203,0)))</f>
        <v/>
      </c>
      <c r="C54" s="178" t="str">
        <f>IFERROR(INDEX('Annex 1 LV, HV and UMS charges'!$C$14:$C$45,MATCH($A54,'Annex 1 LV, HV and UMS charges'!$A$14:$A$310,0)),INDEX('Annex 4 LDNO charges'!$C$14:$C$203,MATCH($A54,'Annex 4 LDNO charges'!$A$14:$A$203,0)))</f>
        <v>2</v>
      </c>
      <c r="D54" s="211">
        <v>0</v>
      </c>
      <c r="E54" s="211">
        <v>0</v>
      </c>
      <c r="F54" s="39">
        <v>0</v>
      </c>
    </row>
    <row r="55" spans="1:6" ht="13.8" x14ac:dyDescent="0.25">
      <c r="A55" s="145" t="s">
        <v>557</v>
      </c>
      <c r="B55" s="177" t="str">
        <f>IFERROR(INDEX('Annex 1 LV, HV and UMS charges'!$B$14:$B$45,MATCH($A55,'Annex 1 LV, HV and UMS charges'!$A$14:$A$310,0)),INDEX('Annex 4 LDNO charges'!$B$14:$B$203,MATCH($A55,'Annex 4 LDNO charges'!$A$14:$A$203,0)))</f>
        <v/>
      </c>
      <c r="C55" s="178" t="str">
        <f>IFERROR(INDEX('Annex 1 LV, HV and UMS charges'!$C$14:$C$45,MATCH($A55,'Annex 1 LV, HV and UMS charges'!$A$14:$A$310,0)),INDEX('Annex 4 LDNO charges'!$C$14:$C$203,MATCH($A55,'Annex 4 LDNO charges'!$A$14:$A$203,0)))</f>
        <v>3 to 8 or 0</v>
      </c>
      <c r="D55" s="40"/>
      <c r="E55" s="40"/>
      <c r="F55" s="39">
        <v>0.46562202651327755</v>
      </c>
    </row>
    <row r="56" spans="1:6" ht="13.8" x14ac:dyDescent="0.25">
      <c r="A56" s="145" t="s">
        <v>558</v>
      </c>
      <c r="B56" s="177" t="str">
        <f>IFERROR(INDEX('Annex 1 LV, HV and UMS charges'!$B$14:$B$45,MATCH($A56,'Annex 1 LV, HV and UMS charges'!$A$14:$A$310,0)),INDEX('Annex 4 LDNO charges'!$B$14:$B$203,MATCH($A56,'Annex 4 LDNO charges'!$A$14:$A$203,0)))</f>
        <v>29,31,BN5</v>
      </c>
      <c r="C56" s="178" t="str">
        <f>IFERROR(INDEX('Annex 1 LV, HV and UMS charges'!$C$14:$C$45,MATCH($A56,'Annex 1 LV, HV and UMS charges'!$A$14:$A$310,0)),INDEX('Annex 4 LDNO charges'!$C$14:$C$203,MATCH($A56,'Annex 4 LDNO charges'!$A$14:$A$203,0)))</f>
        <v>3 to 8 or 0</v>
      </c>
      <c r="D56" s="40"/>
      <c r="E56" s="40"/>
      <c r="F56" s="39">
        <v>0.46562202651327755</v>
      </c>
    </row>
    <row r="57" spans="1:6" ht="13.8" x14ac:dyDescent="0.25">
      <c r="A57" s="145" t="s">
        <v>559</v>
      </c>
      <c r="B57" s="177" t="str">
        <f>IFERROR(INDEX('Annex 1 LV, HV and UMS charges'!$B$14:$B$45,MATCH($A57,'Annex 1 LV, HV and UMS charges'!$A$14:$A$310,0)),INDEX('Annex 4 LDNO charges'!$B$14:$B$203,MATCH($A57,'Annex 4 LDNO charges'!$A$14:$A$203,0)))</f>
        <v>BN6</v>
      </c>
      <c r="C57" s="178" t="str">
        <f>IFERROR(INDEX('Annex 1 LV, HV and UMS charges'!$C$14:$C$45,MATCH($A57,'Annex 1 LV, HV and UMS charges'!$A$14:$A$310,0)),INDEX('Annex 4 LDNO charges'!$C$14:$C$203,MATCH($A57,'Annex 4 LDNO charges'!$A$14:$A$203,0)))</f>
        <v>3 to 8 or 0</v>
      </c>
      <c r="D57" s="40"/>
      <c r="E57" s="40"/>
      <c r="F57" s="39">
        <v>0.46562202651327755</v>
      </c>
    </row>
    <row r="58" spans="1:6" ht="13.8" x14ac:dyDescent="0.25">
      <c r="A58" s="145" t="s">
        <v>560</v>
      </c>
      <c r="B58" s="177" t="str">
        <f>IFERROR(INDEX('Annex 1 LV, HV and UMS charges'!$B$14:$B$45,MATCH($A58,'Annex 1 LV, HV and UMS charges'!$A$14:$A$310,0)),INDEX('Annex 4 LDNO charges'!$B$14:$B$203,MATCH($A58,'Annex 4 LDNO charges'!$A$14:$A$203,0)))</f>
        <v>BN7</v>
      </c>
      <c r="C58" s="178" t="str">
        <f>IFERROR(INDEX('Annex 1 LV, HV and UMS charges'!$C$14:$C$45,MATCH($A58,'Annex 1 LV, HV and UMS charges'!$A$14:$A$310,0)),INDEX('Annex 4 LDNO charges'!$C$14:$C$203,MATCH($A58,'Annex 4 LDNO charges'!$A$14:$A$203,0)))</f>
        <v>3 to 8 or 0</v>
      </c>
      <c r="D58" s="40"/>
      <c r="E58" s="40"/>
      <c r="F58" s="39">
        <v>0.46562202651327755</v>
      </c>
    </row>
    <row r="59" spans="1:6" ht="13.8" x14ac:dyDescent="0.25">
      <c r="A59" s="145" t="s">
        <v>561</v>
      </c>
      <c r="B59" s="177" t="str">
        <f>IFERROR(INDEX('Annex 1 LV, HV and UMS charges'!$B$14:$B$45,MATCH($A59,'Annex 1 LV, HV and UMS charges'!$A$14:$A$310,0)),INDEX('Annex 4 LDNO charges'!$B$14:$B$203,MATCH($A59,'Annex 4 LDNO charges'!$A$14:$A$203,0)))</f>
        <v>BN8</v>
      </c>
      <c r="C59" s="178" t="str">
        <f>IFERROR(INDEX('Annex 1 LV, HV and UMS charges'!$C$14:$C$45,MATCH($A59,'Annex 1 LV, HV and UMS charges'!$A$14:$A$310,0)),INDEX('Annex 4 LDNO charges'!$C$14:$C$203,MATCH($A59,'Annex 4 LDNO charges'!$A$14:$A$203,0)))</f>
        <v>3 to 8 or 0</v>
      </c>
      <c r="D59" s="40"/>
      <c r="E59" s="40"/>
      <c r="F59" s="39">
        <v>0.46562202651327755</v>
      </c>
    </row>
    <row r="60" spans="1:6" ht="13.8" x14ac:dyDescent="0.25">
      <c r="A60" s="145" t="s">
        <v>470</v>
      </c>
      <c r="B60" s="177" t="str">
        <f>IFERROR(INDEX('Annex 1 LV, HV and UMS charges'!$B$14:$B$45,MATCH($A60,'Annex 1 LV, HV and UMS charges'!$A$14:$A$310,0)),INDEX('Annex 4 LDNO charges'!$B$14:$B$203,MATCH($A60,'Annex 4 LDNO charges'!$A$14:$A$203,0)))</f>
        <v/>
      </c>
      <c r="C60" s="178" t="str">
        <f>IFERROR(INDEX('Annex 1 LV, HV and UMS charges'!$C$14:$C$45,MATCH($A60,'Annex 1 LV, HV and UMS charges'!$A$14:$A$310,0)),INDEX('Annex 4 LDNO charges'!$C$14:$C$203,MATCH($A60,'Annex 4 LDNO charges'!$A$14:$A$203,0)))</f>
        <v>4</v>
      </c>
      <c r="D60" s="40"/>
      <c r="E60" s="40"/>
      <c r="F60" s="39">
        <v>0</v>
      </c>
    </row>
    <row r="61" spans="1:6" ht="13.8" x14ac:dyDescent="0.25">
      <c r="A61" s="145" t="s">
        <v>562</v>
      </c>
      <c r="B61" s="177" t="str">
        <f>IFERROR(INDEX('Annex 1 LV, HV and UMS charges'!$B$14:$B$45,MATCH($A61,'Annex 1 LV, HV and UMS charges'!$A$14:$A$310,0)),INDEX('Annex 4 LDNO charges'!$B$14:$B$203,MATCH($A61,'Annex 4 LDNO charges'!$A$14:$A$203,0)))</f>
        <v/>
      </c>
      <c r="C61" s="178">
        <f>IFERROR(INDEX('Annex 1 LV, HV and UMS charges'!$C$14:$C$45,MATCH($A61,'Annex 1 LV, HV and UMS charges'!$A$14:$A$310,0)),INDEX('Annex 4 LDNO charges'!$C$14:$C$203,MATCH($A61,'Annex 4 LDNO charges'!$A$14:$A$203,0)))</f>
        <v>0</v>
      </c>
      <c r="D61" s="40"/>
      <c r="E61" s="40"/>
      <c r="F61" s="39">
        <v>0.46562202651327755</v>
      </c>
    </row>
    <row r="62" spans="1:6" ht="13.8" x14ac:dyDescent="0.25">
      <c r="A62" s="145" t="s">
        <v>563</v>
      </c>
      <c r="B62" s="177" t="str">
        <f>IFERROR(INDEX('Annex 1 LV, HV and UMS charges'!$B$14:$B$45,MATCH($A62,'Annex 1 LV, HV and UMS charges'!$A$14:$A$310,0)),INDEX('Annex 4 LDNO charges'!$B$14:$B$203,MATCH($A62,'Annex 4 LDNO charges'!$A$14:$A$203,0)))</f>
        <v>33,BM5</v>
      </c>
      <c r="C62" s="178">
        <f>IFERROR(INDEX('Annex 1 LV, HV and UMS charges'!$C$14:$C$45,MATCH($A62,'Annex 1 LV, HV and UMS charges'!$A$14:$A$310,0)),INDEX('Annex 4 LDNO charges'!$C$14:$C$203,MATCH($A62,'Annex 4 LDNO charges'!$A$14:$A$203,0)))</f>
        <v>0</v>
      </c>
      <c r="D62" s="40"/>
      <c r="E62" s="40"/>
      <c r="F62" s="39">
        <v>0.46562202651327755</v>
      </c>
    </row>
    <row r="63" spans="1:6" ht="13.8" x14ac:dyDescent="0.25">
      <c r="A63" s="145" t="s">
        <v>564</v>
      </c>
      <c r="B63" s="177" t="str">
        <f>IFERROR(INDEX('Annex 1 LV, HV and UMS charges'!$B$14:$B$45,MATCH($A63,'Annex 1 LV, HV and UMS charges'!$A$14:$A$310,0)),INDEX('Annex 4 LDNO charges'!$B$14:$B$203,MATCH($A63,'Annex 4 LDNO charges'!$A$14:$A$203,0)))</f>
        <v>BM6</v>
      </c>
      <c r="C63" s="178">
        <f>IFERROR(INDEX('Annex 1 LV, HV and UMS charges'!$C$14:$C$45,MATCH($A63,'Annex 1 LV, HV and UMS charges'!$A$14:$A$310,0)),INDEX('Annex 4 LDNO charges'!$C$14:$C$203,MATCH($A63,'Annex 4 LDNO charges'!$A$14:$A$203,0)))</f>
        <v>0</v>
      </c>
      <c r="D63" s="40"/>
      <c r="E63" s="40"/>
      <c r="F63" s="39">
        <v>0.46562202651327755</v>
      </c>
    </row>
    <row r="64" spans="1:6" ht="13.8" x14ac:dyDescent="0.25">
      <c r="A64" s="145" t="s">
        <v>565</v>
      </c>
      <c r="B64" s="177" t="str">
        <f>IFERROR(INDEX('Annex 1 LV, HV and UMS charges'!$B$14:$B$45,MATCH($A64,'Annex 1 LV, HV and UMS charges'!$A$14:$A$310,0)),INDEX('Annex 4 LDNO charges'!$B$14:$B$203,MATCH($A64,'Annex 4 LDNO charges'!$A$14:$A$203,0)))</f>
        <v>BM7</v>
      </c>
      <c r="C64" s="178">
        <f>IFERROR(INDEX('Annex 1 LV, HV and UMS charges'!$C$14:$C$45,MATCH($A64,'Annex 1 LV, HV and UMS charges'!$A$14:$A$310,0)),INDEX('Annex 4 LDNO charges'!$C$14:$C$203,MATCH($A64,'Annex 4 LDNO charges'!$A$14:$A$203,0)))</f>
        <v>0</v>
      </c>
      <c r="D64" s="40"/>
      <c r="E64" s="40"/>
      <c r="F64" s="39">
        <v>0.46562202651327755</v>
      </c>
    </row>
    <row r="65" spans="1:6" ht="13.8" x14ac:dyDescent="0.25">
      <c r="A65" s="145" t="s">
        <v>566</v>
      </c>
      <c r="B65" s="177" t="str">
        <f>IFERROR(INDEX('Annex 1 LV, HV and UMS charges'!$B$14:$B$45,MATCH($A65,'Annex 1 LV, HV and UMS charges'!$A$14:$A$310,0)),INDEX('Annex 4 LDNO charges'!$B$14:$B$203,MATCH($A65,'Annex 4 LDNO charges'!$A$14:$A$203,0)))</f>
        <v>BM8</v>
      </c>
      <c r="C65" s="178">
        <f>IFERROR(INDEX('Annex 1 LV, HV and UMS charges'!$C$14:$C$45,MATCH($A65,'Annex 1 LV, HV and UMS charges'!$A$14:$A$310,0)),INDEX('Annex 4 LDNO charges'!$C$14:$C$203,MATCH($A65,'Annex 4 LDNO charges'!$A$14:$A$203,0)))</f>
        <v>0</v>
      </c>
      <c r="D65" s="40"/>
      <c r="E65" s="40"/>
      <c r="F65" s="39">
        <v>0.46562202651327755</v>
      </c>
    </row>
    <row r="66" spans="1:6" ht="13.8" x14ac:dyDescent="0.25">
      <c r="A66" s="145" t="s">
        <v>567</v>
      </c>
      <c r="B66" s="177" t="str">
        <f>IFERROR(INDEX('Annex 1 LV, HV and UMS charges'!$B$14:$B$45,MATCH($A66,'Annex 1 LV, HV and UMS charges'!$A$14:$A$310,0)),INDEX('Annex 4 LDNO charges'!$B$14:$B$203,MATCH($A66,'Annex 4 LDNO charges'!$A$14:$A$203,0)))</f>
        <v>B16</v>
      </c>
      <c r="C66" s="178">
        <f>IFERROR(INDEX('Annex 1 LV, HV and UMS charges'!$C$14:$C$45,MATCH($A66,'Annex 1 LV, HV and UMS charges'!$A$14:$A$310,0)),INDEX('Annex 4 LDNO charges'!$C$14:$C$203,MATCH($A66,'Annex 4 LDNO charges'!$A$14:$A$203,0)))</f>
        <v>0</v>
      </c>
      <c r="D66" s="40"/>
      <c r="E66" s="40"/>
      <c r="F66" s="39">
        <v>0.46562202651327755</v>
      </c>
    </row>
    <row r="67" spans="1:6" ht="13.8" x14ac:dyDescent="0.25">
      <c r="A67" s="145" t="s">
        <v>568</v>
      </c>
      <c r="B67" s="177" t="str">
        <f>IFERROR(INDEX('Annex 1 LV, HV and UMS charges'!$B$14:$B$45,MATCH($A67,'Annex 1 LV, HV and UMS charges'!$A$14:$A$310,0)),INDEX('Annex 4 LDNO charges'!$B$14:$B$203,MATCH($A67,'Annex 4 LDNO charges'!$A$14:$A$203,0)))</f>
        <v>BS1</v>
      </c>
      <c r="C67" s="178">
        <f>IFERROR(INDEX('Annex 1 LV, HV and UMS charges'!$C$14:$C$45,MATCH($A67,'Annex 1 LV, HV and UMS charges'!$A$14:$A$310,0)),INDEX('Annex 4 LDNO charges'!$C$14:$C$203,MATCH($A67,'Annex 4 LDNO charges'!$A$14:$A$203,0)))</f>
        <v>0</v>
      </c>
      <c r="D67" s="40"/>
      <c r="E67" s="40"/>
      <c r="F67" s="39">
        <v>0.46562202651327755</v>
      </c>
    </row>
    <row r="68" spans="1:6" ht="13.8" x14ac:dyDescent="0.25">
      <c r="A68" s="145" t="s">
        <v>569</v>
      </c>
      <c r="B68" s="177" t="str">
        <f>IFERROR(INDEX('Annex 1 LV, HV and UMS charges'!$B$14:$B$45,MATCH($A68,'Annex 1 LV, HV and UMS charges'!$A$14:$A$310,0)),INDEX('Annex 4 LDNO charges'!$B$14:$B$203,MATCH($A68,'Annex 4 LDNO charges'!$A$14:$A$203,0)))</f>
        <v>BS2</v>
      </c>
      <c r="C68" s="178">
        <f>IFERROR(INDEX('Annex 1 LV, HV and UMS charges'!$C$14:$C$45,MATCH($A68,'Annex 1 LV, HV and UMS charges'!$A$14:$A$310,0)),INDEX('Annex 4 LDNO charges'!$C$14:$C$203,MATCH($A68,'Annex 4 LDNO charges'!$A$14:$A$203,0)))</f>
        <v>0</v>
      </c>
      <c r="D68" s="40"/>
      <c r="E68" s="40"/>
      <c r="F68" s="39">
        <v>0.46562202651327755</v>
      </c>
    </row>
    <row r="69" spans="1:6" ht="13.8" x14ac:dyDescent="0.25">
      <c r="A69" s="145" t="s">
        <v>570</v>
      </c>
      <c r="B69" s="177" t="str">
        <f>IFERROR(INDEX('Annex 1 LV, HV and UMS charges'!$B$14:$B$45,MATCH($A69,'Annex 1 LV, HV and UMS charges'!$A$14:$A$310,0)),INDEX('Annex 4 LDNO charges'!$B$14:$B$203,MATCH($A69,'Annex 4 LDNO charges'!$A$14:$A$203,0)))</f>
        <v>BS3</v>
      </c>
      <c r="C69" s="178">
        <f>IFERROR(INDEX('Annex 1 LV, HV and UMS charges'!$C$14:$C$45,MATCH($A69,'Annex 1 LV, HV and UMS charges'!$A$14:$A$310,0)),INDEX('Annex 4 LDNO charges'!$C$14:$C$203,MATCH($A69,'Annex 4 LDNO charges'!$A$14:$A$203,0)))</f>
        <v>0</v>
      </c>
      <c r="D69" s="40"/>
      <c r="E69" s="40"/>
      <c r="F69" s="39">
        <v>0.46562202651327755</v>
      </c>
    </row>
    <row r="70" spans="1:6" ht="13.8" x14ac:dyDescent="0.25">
      <c r="A70" s="145" t="s">
        <v>571</v>
      </c>
      <c r="B70" s="177" t="str">
        <f>IFERROR(INDEX('Annex 1 LV, HV and UMS charges'!$B$14:$B$45,MATCH($A70,'Annex 1 LV, HV and UMS charges'!$A$14:$A$310,0)),INDEX('Annex 4 LDNO charges'!$B$14:$B$203,MATCH($A70,'Annex 4 LDNO charges'!$A$14:$A$203,0)))</f>
        <v>BS4</v>
      </c>
      <c r="C70" s="178">
        <f>IFERROR(INDEX('Annex 1 LV, HV and UMS charges'!$C$14:$C$45,MATCH($A70,'Annex 1 LV, HV and UMS charges'!$A$14:$A$310,0)),INDEX('Annex 4 LDNO charges'!$C$14:$C$203,MATCH($A70,'Annex 4 LDNO charges'!$A$14:$A$203,0)))</f>
        <v>0</v>
      </c>
      <c r="D70" s="40"/>
      <c r="E70" s="40"/>
      <c r="F70" s="39">
        <v>0.46562202651327755</v>
      </c>
    </row>
    <row r="71" spans="1:6" ht="13.8" x14ac:dyDescent="0.25">
      <c r="A71" s="145" t="s">
        <v>572</v>
      </c>
      <c r="B71" s="177" t="str">
        <f>IFERROR(INDEX('Annex 1 LV, HV and UMS charges'!$B$14:$B$45,MATCH($A71,'Annex 1 LV, HV and UMS charges'!$A$14:$A$310,0)),INDEX('Annex 4 LDNO charges'!$B$14:$B$203,MATCH($A71,'Annex 4 LDNO charges'!$A$14:$A$203,0)))</f>
        <v/>
      </c>
      <c r="C71" s="178">
        <f>IFERROR(INDEX('Annex 1 LV, HV and UMS charges'!$C$14:$C$45,MATCH($A71,'Annex 1 LV, HV and UMS charges'!$A$14:$A$310,0)),INDEX('Annex 4 LDNO charges'!$C$14:$C$203,MATCH($A71,'Annex 4 LDNO charges'!$A$14:$A$203,0)))</f>
        <v>0</v>
      </c>
      <c r="D71" s="40"/>
      <c r="E71" s="40"/>
      <c r="F71" s="39">
        <v>0.46562202651327755</v>
      </c>
    </row>
    <row r="72" spans="1:6" ht="13.8" x14ac:dyDescent="0.25">
      <c r="A72" s="145" t="s">
        <v>573</v>
      </c>
      <c r="B72" s="177" t="str">
        <f>IFERROR(INDEX('Annex 1 LV, HV and UMS charges'!$B$14:$B$45,MATCH($A72,'Annex 1 LV, HV and UMS charges'!$A$14:$A$310,0)),INDEX('Annex 4 LDNO charges'!$B$14:$B$203,MATCH($A72,'Annex 4 LDNO charges'!$A$14:$A$203,0)))</f>
        <v>36,BH1,BMA</v>
      </c>
      <c r="C72" s="178">
        <f>IFERROR(INDEX('Annex 1 LV, HV and UMS charges'!$C$14:$C$45,MATCH($A72,'Annex 1 LV, HV and UMS charges'!$A$14:$A$310,0)),INDEX('Annex 4 LDNO charges'!$C$14:$C$203,MATCH($A72,'Annex 4 LDNO charges'!$A$14:$A$203,0)))</f>
        <v>0</v>
      </c>
      <c r="D72" s="40"/>
      <c r="E72" s="40"/>
      <c r="F72" s="39">
        <v>0.46562202651327755</v>
      </c>
    </row>
    <row r="73" spans="1:6" ht="13.8" x14ac:dyDescent="0.25">
      <c r="A73" s="145" t="s">
        <v>574</v>
      </c>
      <c r="B73" s="177" t="str">
        <f>IFERROR(INDEX('Annex 1 LV, HV and UMS charges'!$B$14:$B$45,MATCH($A73,'Annex 1 LV, HV and UMS charges'!$A$14:$A$310,0)),INDEX('Annex 4 LDNO charges'!$B$14:$B$203,MATCH($A73,'Annex 4 LDNO charges'!$A$14:$A$203,0)))</f>
        <v>BH2,BMB</v>
      </c>
      <c r="C73" s="178">
        <f>IFERROR(INDEX('Annex 1 LV, HV and UMS charges'!$C$14:$C$45,MATCH($A73,'Annex 1 LV, HV and UMS charges'!$A$14:$A$310,0)),INDEX('Annex 4 LDNO charges'!$C$14:$C$203,MATCH($A73,'Annex 4 LDNO charges'!$A$14:$A$203,0)))</f>
        <v>0</v>
      </c>
      <c r="D73" s="40"/>
      <c r="E73" s="40"/>
      <c r="F73" s="39">
        <v>0.46562202651327755</v>
      </c>
    </row>
    <row r="74" spans="1:6" ht="13.8" x14ac:dyDescent="0.25">
      <c r="A74" s="145" t="s">
        <v>575</v>
      </c>
      <c r="B74" s="177" t="str">
        <f>IFERROR(INDEX('Annex 1 LV, HV and UMS charges'!$B$14:$B$45,MATCH($A74,'Annex 1 LV, HV and UMS charges'!$A$14:$A$310,0)),INDEX('Annex 4 LDNO charges'!$B$14:$B$203,MATCH($A74,'Annex 4 LDNO charges'!$A$14:$A$203,0)))</f>
        <v>BH3,BMC</v>
      </c>
      <c r="C74" s="178">
        <f>IFERROR(INDEX('Annex 1 LV, HV and UMS charges'!$C$14:$C$45,MATCH($A74,'Annex 1 LV, HV and UMS charges'!$A$14:$A$310,0)),INDEX('Annex 4 LDNO charges'!$C$14:$C$203,MATCH($A74,'Annex 4 LDNO charges'!$A$14:$A$203,0)))</f>
        <v>0</v>
      </c>
      <c r="D74" s="40"/>
      <c r="E74" s="40"/>
      <c r="F74" s="39">
        <v>0.46562202651327755</v>
      </c>
    </row>
    <row r="75" spans="1:6" ht="13.8" x14ac:dyDescent="0.25">
      <c r="A75" s="145" t="s">
        <v>576</v>
      </c>
      <c r="B75" s="177" t="str">
        <f>IFERROR(INDEX('Annex 1 LV, HV and UMS charges'!$B$14:$B$45,MATCH($A75,'Annex 1 LV, HV and UMS charges'!$A$14:$A$310,0)),INDEX('Annex 4 LDNO charges'!$B$14:$B$203,MATCH($A75,'Annex 4 LDNO charges'!$A$14:$A$203,0)))</f>
        <v>BH4,BMD</v>
      </c>
      <c r="C75" s="178">
        <f>IFERROR(INDEX('Annex 1 LV, HV and UMS charges'!$C$14:$C$45,MATCH($A75,'Annex 1 LV, HV and UMS charges'!$A$14:$A$310,0)),INDEX('Annex 4 LDNO charges'!$C$14:$C$203,MATCH($A75,'Annex 4 LDNO charges'!$A$14:$A$203,0)))</f>
        <v>0</v>
      </c>
      <c r="D75" s="40"/>
      <c r="E75" s="40"/>
      <c r="F75" s="39">
        <v>0.46562202651327755</v>
      </c>
    </row>
    <row r="76" spans="1:6" ht="13.8" x14ac:dyDescent="0.25">
      <c r="A76" s="145" t="s">
        <v>471</v>
      </c>
      <c r="B76" s="177" t="str">
        <f>IFERROR(INDEX('Annex 1 LV, HV and UMS charges'!$B$14:$B$45,MATCH($A76,'Annex 1 LV, HV and UMS charges'!$A$14:$A$310,0)),INDEX('Annex 4 LDNO charges'!$B$14:$B$203,MATCH($A76,'Annex 4 LDNO charges'!$A$14:$A$203,0)))</f>
        <v>39,41,43,45,47</v>
      </c>
      <c r="C76" s="178" t="str">
        <f>IFERROR(INDEX('Annex 1 LV, HV and UMS charges'!$C$14:$C$45,MATCH($A76,'Annex 1 LV, HV and UMS charges'!$A$14:$A$310,0)),INDEX('Annex 4 LDNO charges'!$C$14:$C$203,MATCH($A76,'Annex 4 LDNO charges'!$A$14:$A$203,0)))</f>
        <v>0, 1 or 8</v>
      </c>
      <c r="D76" s="40"/>
      <c r="E76" s="40"/>
      <c r="F76" s="39">
        <v>0</v>
      </c>
    </row>
    <row r="77" spans="1:6" ht="13.8" x14ac:dyDescent="0.25">
      <c r="A77" s="145" t="s">
        <v>472</v>
      </c>
      <c r="B77" s="177" t="str">
        <f>IFERROR(INDEX('Annex 1 LV, HV and UMS charges'!$B$14:$B$45,MATCH($A77,'Annex 1 LV, HV and UMS charges'!$A$14:$A$310,0)),INDEX('Annex 4 LDNO charges'!$B$14:$B$203,MATCH($A77,'Annex 4 LDNO charges'!$A$14:$A$203,0)))</f>
        <v>BXC</v>
      </c>
      <c r="C77" s="178">
        <f>IFERROR(INDEX('Annex 1 LV, HV and UMS charges'!$C$14:$C$45,MATCH($A77,'Annex 1 LV, HV and UMS charges'!$A$14:$A$310,0)),INDEX('Annex 4 LDNO charges'!$C$14:$C$203,MATCH($A77,'Annex 4 LDNO charges'!$A$14:$A$203,0)))</f>
        <v>0</v>
      </c>
      <c r="D77" s="40"/>
      <c r="E77" s="40"/>
      <c r="F77" s="39">
        <v>0</v>
      </c>
    </row>
    <row r="78" spans="1:6" ht="13.8" x14ac:dyDescent="0.25">
      <c r="A78" s="145" t="s">
        <v>473</v>
      </c>
      <c r="B78" s="177" t="str">
        <f>IFERROR(INDEX('Annex 1 LV, HV and UMS charges'!$B$14:$B$45,MATCH($A78,'Annex 1 LV, HV and UMS charges'!$A$14:$A$310,0)),INDEX('Annex 4 LDNO charges'!$B$14:$B$203,MATCH($A78,'Annex 4 LDNO charges'!$A$14:$A$203,0)))</f>
        <v>BXD</v>
      </c>
      <c r="C78" s="178">
        <f>IFERROR(INDEX('Annex 1 LV, HV and UMS charges'!$C$14:$C$45,MATCH($A78,'Annex 1 LV, HV and UMS charges'!$A$14:$A$310,0)),INDEX('Annex 4 LDNO charges'!$C$14:$C$203,MATCH($A78,'Annex 4 LDNO charges'!$A$14:$A$203,0)))</f>
        <v>0</v>
      </c>
      <c r="D78" s="40"/>
      <c r="E78" s="40"/>
      <c r="F78" s="39">
        <v>0</v>
      </c>
    </row>
    <row r="79" spans="1:6" ht="13.8" x14ac:dyDescent="0.25">
      <c r="A79" s="145" t="s">
        <v>474</v>
      </c>
      <c r="B79" s="177" t="str">
        <f>IFERROR(INDEX('Annex 1 LV, HV and UMS charges'!$B$14:$B$45,MATCH($A79,'Annex 1 LV, HV and UMS charges'!$A$14:$A$310,0)),INDEX('Annex 4 LDNO charges'!$B$14:$B$203,MATCH($A79,'Annex 4 LDNO charges'!$A$14:$A$203,0)))</f>
        <v>BXE</v>
      </c>
      <c r="C79" s="178">
        <f>IFERROR(INDEX('Annex 1 LV, HV and UMS charges'!$C$14:$C$45,MATCH($A79,'Annex 1 LV, HV and UMS charges'!$A$14:$A$310,0)),INDEX('Annex 4 LDNO charges'!$C$14:$C$203,MATCH($A79,'Annex 4 LDNO charges'!$A$14:$A$203,0)))</f>
        <v>0</v>
      </c>
      <c r="D79" s="40"/>
      <c r="E79" s="40"/>
      <c r="F79" s="39">
        <v>0</v>
      </c>
    </row>
    <row r="80" spans="1:6" ht="13.8" x14ac:dyDescent="0.25">
      <c r="A80" s="145" t="s">
        <v>475</v>
      </c>
      <c r="B80" s="177" t="str">
        <f>IFERROR(INDEX('Annex 1 LV, HV and UMS charges'!$B$14:$B$45,MATCH($A80,'Annex 1 LV, HV and UMS charges'!$A$14:$A$310,0)),INDEX('Annex 4 LDNO charges'!$B$14:$B$203,MATCH($A80,'Annex 4 LDNO charges'!$A$14:$A$203,0)))</f>
        <v>BXF</v>
      </c>
      <c r="C80" s="178">
        <f>IFERROR(INDEX('Annex 1 LV, HV and UMS charges'!$C$14:$C$45,MATCH($A80,'Annex 1 LV, HV and UMS charges'!$A$14:$A$310,0)),INDEX('Annex 4 LDNO charges'!$C$14:$C$203,MATCH($A80,'Annex 4 LDNO charges'!$A$14:$A$203,0)))</f>
        <v>0</v>
      </c>
      <c r="D80" s="40"/>
      <c r="E80" s="40"/>
      <c r="F80" s="39">
        <v>0</v>
      </c>
    </row>
    <row r="81" spans="1:6" ht="13.8" x14ac:dyDescent="0.25">
      <c r="A81" s="145" t="s">
        <v>476</v>
      </c>
      <c r="B81" s="177" t="str">
        <f>IFERROR(INDEX('Annex 1 LV, HV and UMS charges'!$B$14:$B$45,MATCH($A81,'Annex 1 LV, HV and UMS charges'!$A$14:$A$310,0)),INDEX('Annex 4 LDNO charges'!$B$14:$B$203,MATCH($A81,'Annex 4 LDNO charges'!$A$14:$A$203,0)))</f>
        <v>BXG</v>
      </c>
      <c r="C81" s="178">
        <f>IFERROR(INDEX('Annex 1 LV, HV and UMS charges'!$C$14:$C$45,MATCH($A81,'Annex 1 LV, HV and UMS charges'!$A$14:$A$310,0)),INDEX('Annex 4 LDNO charges'!$C$14:$C$203,MATCH($A81,'Annex 4 LDNO charges'!$A$14:$A$203,0)))</f>
        <v>0</v>
      </c>
      <c r="D81" s="40"/>
      <c r="E81" s="40"/>
      <c r="F81" s="39">
        <v>0</v>
      </c>
    </row>
    <row r="82" spans="1:6" ht="13.8" x14ac:dyDescent="0.25">
      <c r="A82" s="145" t="s">
        <v>665</v>
      </c>
      <c r="B82" s="177" t="str">
        <f>IFERROR(INDEX('Annex 1 LV, HV and UMS charges'!$B$14:$B$45,MATCH($A82,'Annex 1 LV, HV and UMS charges'!$A$14:$A$310,0)),INDEX('Annex 4 LDNO charges'!$B$14:$B$203,MATCH($A82,'Annex 4 LDNO charges'!$A$14:$A$203,0)))</f>
        <v>BDC</v>
      </c>
      <c r="C82" s="178" t="str">
        <f>IFERROR(INDEX('Annex 1 LV, HV and UMS charges'!$C$14:$C$45,MATCH($A82,'Annex 1 LV, HV and UMS charges'!$A$14:$A$310,0)),INDEX('Annex 4 LDNO charges'!$C$14:$C$203,MATCH($A82,'Annex 4 LDNO charges'!$A$14:$A$203,0)))</f>
        <v>1, 2 or 0</v>
      </c>
      <c r="D82" s="211">
        <v>0.18627539711380103</v>
      </c>
      <c r="E82" s="211">
        <v>0</v>
      </c>
      <c r="F82" s="39">
        <v>0.46562202651327755</v>
      </c>
    </row>
    <row r="83" spans="1:6" ht="13.8" x14ac:dyDescent="0.25">
      <c r="A83" s="145" t="s">
        <v>666</v>
      </c>
      <c r="B83" s="177" t="str">
        <f>IFERROR(INDEX('Annex 1 LV, HV and UMS charges'!$B$14:$B$45,MATCH($A83,'Annex 1 LV, HV and UMS charges'!$A$14:$A$310,0)),INDEX('Annex 4 LDNO charges'!$B$14:$B$203,MATCH($A83,'Annex 4 LDNO charges'!$A$14:$A$203,0)))</f>
        <v/>
      </c>
      <c r="C83" s="178" t="str">
        <f>IFERROR(INDEX('Annex 1 LV, HV and UMS charges'!$C$14:$C$45,MATCH($A83,'Annex 1 LV, HV and UMS charges'!$A$14:$A$310,0)),INDEX('Annex 4 LDNO charges'!$C$14:$C$203,MATCH($A83,'Annex 4 LDNO charges'!$A$14:$A$203,0)))</f>
        <v>2</v>
      </c>
      <c r="D83" s="211">
        <v>0</v>
      </c>
      <c r="E83" s="211">
        <v>0</v>
      </c>
      <c r="F83" s="39">
        <v>0</v>
      </c>
    </row>
    <row r="84" spans="1:6" ht="13.8" x14ac:dyDescent="0.25">
      <c r="A84" s="145" t="s">
        <v>667</v>
      </c>
      <c r="B84" s="177" t="str">
        <f>IFERROR(INDEX('Annex 1 LV, HV and UMS charges'!$B$14:$B$45,MATCH($A84,'Annex 1 LV, HV and UMS charges'!$A$14:$A$310,0)),INDEX('Annex 4 LDNO charges'!$B$14:$B$203,MATCH($A84,'Annex 4 LDNO charges'!$A$14:$A$203,0)))</f>
        <v/>
      </c>
      <c r="C84" s="178" t="str">
        <f>IFERROR(INDEX('Annex 1 LV, HV and UMS charges'!$C$14:$C$45,MATCH($A84,'Annex 1 LV, HV and UMS charges'!$A$14:$A$310,0)),INDEX('Annex 4 LDNO charges'!$C$14:$C$203,MATCH($A84,'Annex 4 LDNO charges'!$A$14:$A$203,0)))</f>
        <v>3 to 8 or 0</v>
      </c>
      <c r="D84" s="40"/>
      <c r="E84" s="40"/>
      <c r="F84" s="39">
        <v>0.46562202651327755</v>
      </c>
    </row>
    <row r="85" spans="1:6" ht="13.8" x14ac:dyDescent="0.25">
      <c r="A85" s="145" t="s">
        <v>668</v>
      </c>
      <c r="B85" s="177" t="str">
        <f>IFERROR(INDEX('Annex 1 LV, HV and UMS charges'!$B$14:$B$45,MATCH($A85,'Annex 1 LV, HV and UMS charges'!$A$14:$A$310,0)),INDEX('Annex 4 LDNO charges'!$B$14:$B$203,MATCH($A85,'Annex 4 LDNO charges'!$A$14:$A$203,0)))</f>
        <v>BP0</v>
      </c>
      <c r="C85" s="178" t="str">
        <f>IFERROR(INDEX('Annex 1 LV, HV and UMS charges'!$C$14:$C$45,MATCH($A85,'Annex 1 LV, HV and UMS charges'!$A$14:$A$310,0)),INDEX('Annex 4 LDNO charges'!$C$14:$C$203,MATCH($A85,'Annex 4 LDNO charges'!$A$14:$A$203,0)))</f>
        <v>3 to 8 or 0</v>
      </c>
      <c r="D85" s="40"/>
      <c r="E85" s="40"/>
      <c r="F85" s="39">
        <v>0.46562202651327755</v>
      </c>
    </row>
    <row r="86" spans="1:6" ht="13.8" x14ac:dyDescent="0.25">
      <c r="A86" s="145" t="s">
        <v>669</v>
      </c>
      <c r="B86" s="177" t="str">
        <f>IFERROR(INDEX('Annex 1 LV, HV and UMS charges'!$B$14:$B$45,MATCH($A86,'Annex 1 LV, HV and UMS charges'!$A$14:$A$310,0)),INDEX('Annex 4 LDNO charges'!$B$14:$B$203,MATCH($A86,'Annex 4 LDNO charges'!$A$14:$A$203,0)))</f>
        <v>BP1</v>
      </c>
      <c r="C86" s="178" t="str">
        <f>IFERROR(INDEX('Annex 1 LV, HV and UMS charges'!$C$14:$C$45,MATCH($A86,'Annex 1 LV, HV and UMS charges'!$A$14:$A$310,0)),INDEX('Annex 4 LDNO charges'!$C$14:$C$203,MATCH($A86,'Annex 4 LDNO charges'!$A$14:$A$203,0)))</f>
        <v>3 to 8 or 0</v>
      </c>
      <c r="D86" s="40"/>
      <c r="E86" s="40"/>
      <c r="F86" s="39">
        <v>0.46562202651327755</v>
      </c>
    </row>
    <row r="87" spans="1:6" ht="13.8" x14ac:dyDescent="0.25">
      <c r="A87" s="145" t="s">
        <v>670</v>
      </c>
      <c r="B87" s="177" t="str">
        <f>IFERROR(INDEX('Annex 1 LV, HV and UMS charges'!$B$14:$B$45,MATCH($A87,'Annex 1 LV, HV and UMS charges'!$A$14:$A$310,0)),INDEX('Annex 4 LDNO charges'!$B$14:$B$203,MATCH($A87,'Annex 4 LDNO charges'!$A$14:$A$203,0)))</f>
        <v>BP2</v>
      </c>
      <c r="C87" s="178" t="str">
        <f>IFERROR(INDEX('Annex 1 LV, HV and UMS charges'!$C$14:$C$45,MATCH($A87,'Annex 1 LV, HV and UMS charges'!$A$14:$A$310,0)),INDEX('Annex 4 LDNO charges'!$C$14:$C$203,MATCH($A87,'Annex 4 LDNO charges'!$A$14:$A$203,0)))</f>
        <v>3 to 8 or 0</v>
      </c>
      <c r="D87" s="40"/>
      <c r="E87" s="40"/>
      <c r="F87" s="39">
        <v>0.46562202651327755</v>
      </c>
    </row>
    <row r="88" spans="1:6" ht="13.8" x14ac:dyDescent="0.25">
      <c r="A88" s="145" t="s">
        <v>671</v>
      </c>
      <c r="B88" s="177" t="str">
        <f>IFERROR(INDEX('Annex 1 LV, HV and UMS charges'!$B$14:$B$45,MATCH($A88,'Annex 1 LV, HV and UMS charges'!$A$14:$A$310,0)),INDEX('Annex 4 LDNO charges'!$B$14:$B$203,MATCH($A88,'Annex 4 LDNO charges'!$A$14:$A$203,0)))</f>
        <v>BP3</v>
      </c>
      <c r="C88" s="178" t="str">
        <f>IFERROR(INDEX('Annex 1 LV, HV and UMS charges'!$C$14:$C$45,MATCH($A88,'Annex 1 LV, HV and UMS charges'!$A$14:$A$310,0)),INDEX('Annex 4 LDNO charges'!$C$14:$C$203,MATCH($A88,'Annex 4 LDNO charges'!$A$14:$A$203,0)))</f>
        <v>3 to 8 or 0</v>
      </c>
      <c r="D88" s="40"/>
      <c r="E88" s="40"/>
      <c r="F88" s="39">
        <v>0.46562202651327755</v>
      </c>
    </row>
    <row r="89" spans="1:6" ht="13.8" x14ac:dyDescent="0.25">
      <c r="A89" s="145" t="s">
        <v>477</v>
      </c>
      <c r="B89" s="177" t="str">
        <f>IFERROR(INDEX('Annex 1 LV, HV and UMS charges'!$B$14:$B$45,MATCH($A89,'Annex 1 LV, HV and UMS charges'!$A$14:$A$310,0)),INDEX('Annex 4 LDNO charges'!$B$14:$B$203,MATCH($A89,'Annex 4 LDNO charges'!$A$14:$A$203,0)))</f>
        <v/>
      </c>
      <c r="C89" s="178" t="str">
        <f>IFERROR(INDEX('Annex 1 LV, HV and UMS charges'!$C$14:$C$45,MATCH($A89,'Annex 1 LV, HV and UMS charges'!$A$14:$A$310,0)),INDEX('Annex 4 LDNO charges'!$C$14:$C$203,MATCH($A89,'Annex 4 LDNO charges'!$A$14:$A$203,0)))</f>
        <v>4</v>
      </c>
      <c r="D89" s="40"/>
      <c r="E89" s="40"/>
      <c r="F89" s="39">
        <v>0</v>
      </c>
    </row>
    <row r="90" spans="1:6" ht="13.8" x14ac:dyDescent="0.25">
      <c r="A90" s="145" t="s">
        <v>672</v>
      </c>
      <c r="B90" s="177" t="str">
        <f>IFERROR(INDEX('Annex 1 LV, HV and UMS charges'!$B$14:$B$45,MATCH($A90,'Annex 1 LV, HV and UMS charges'!$A$14:$A$310,0)),INDEX('Annex 4 LDNO charges'!$B$14:$B$203,MATCH($A90,'Annex 4 LDNO charges'!$A$14:$A$203,0)))</f>
        <v>BP4</v>
      </c>
      <c r="C90" s="178">
        <f>IFERROR(INDEX('Annex 1 LV, HV and UMS charges'!$C$14:$C$45,MATCH($A90,'Annex 1 LV, HV and UMS charges'!$A$14:$A$310,0)),INDEX('Annex 4 LDNO charges'!$C$14:$C$203,MATCH($A90,'Annex 4 LDNO charges'!$A$14:$A$203,0)))</f>
        <v>0</v>
      </c>
      <c r="D90" s="40"/>
      <c r="E90" s="40"/>
      <c r="F90" s="39">
        <v>0.46562202651327755</v>
      </c>
    </row>
    <row r="91" spans="1:6" ht="13.8" x14ac:dyDescent="0.25">
      <c r="A91" s="145" t="s">
        <v>673</v>
      </c>
      <c r="B91" s="177" t="str">
        <f>IFERROR(INDEX('Annex 1 LV, HV and UMS charges'!$B$14:$B$45,MATCH($A91,'Annex 1 LV, HV and UMS charges'!$A$14:$A$310,0)),INDEX('Annex 4 LDNO charges'!$B$14:$B$203,MATCH($A91,'Annex 4 LDNO charges'!$A$14:$A$203,0)))</f>
        <v>BP5</v>
      </c>
      <c r="C91" s="178">
        <f>IFERROR(INDEX('Annex 1 LV, HV and UMS charges'!$C$14:$C$45,MATCH($A91,'Annex 1 LV, HV and UMS charges'!$A$14:$A$310,0)),INDEX('Annex 4 LDNO charges'!$C$14:$C$203,MATCH($A91,'Annex 4 LDNO charges'!$A$14:$A$203,0)))</f>
        <v>0</v>
      </c>
      <c r="D91" s="40"/>
      <c r="E91" s="40"/>
      <c r="F91" s="39">
        <v>0.46562202651327755</v>
      </c>
    </row>
    <row r="92" spans="1:6" ht="13.8" x14ac:dyDescent="0.25">
      <c r="A92" s="145" t="s">
        <v>674</v>
      </c>
      <c r="B92" s="177" t="str">
        <f>IFERROR(INDEX('Annex 1 LV, HV and UMS charges'!$B$14:$B$45,MATCH($A92,'Annex 1 LV, HV and UMS charges'!$A$14:$A$310,0)),INDEX('Annex 4 LDNO charges'!$B$14:$B$203,MATCH($A92,'Annex 4 LDNO charges'!$A$14:$A$203,0)))</f>
        <v>BP6</v>
      </c>
      <c r="C92" s="178">
        <f>IFERROR(INDEX('Annex 1 LV, HV and UMS charges'!$C$14:$C$45,MATCH($A92,'Annex 1 LV, HV and UMS charges'!$A$14:$A$310,0)),INDEX('Annex 4 LDNO charges'!$C$14:$C$203,MATCH($A92,'Annex 4 LDNO charges'!$A$14:$A$203,0)))</f>
        <v>0</v>
      </c>
      <c r="D92" s="40"/>
      <c r="E92" s="40"/>
      <c r="F92" s="39">
        <v>0.46562202651327755</v>
      </c>
    </row>
    <row r="93" spans="1:6" ht="13.8" x14ac:dyDescent="0.25">
      <c r="A93" s="145" t="s">
        <v>675</v>
      </c>
      <c r="B93" s="177" t="str">
        <f>IFERROR(INDEX('Annex 1 LV, HV and UMS charges'!$B$14:$B$45,MATCH($A93,'Annex 1 LV, HV and UMS charges'!$A$14:$A$310,0)),INDEX('Annex 4 LDNO charges'!$B$14:$B$203,MATCH($A93,'Annex 4 LDNO charges'!$A$14:$A$203,0)))</f>
        <v>BP7</v>
      </c>
      <c r="C93" s="178">
        <f>IFERROR(INDEX('Annex 1 LV, HV and UMS charges'!$C$14:$C$45,MATCH($A93,'Annex 1 LV, HV and UMS charges'!$A$14:$A$310,0)),INDEX('Annex 4 LDNO charges'!$C$14:$C$203,MATCH($A93,'Annex 4 LDNO charges'!$A$14:$A$203,0)))</f>
        <v>0</v>
      </c>
      <c r="D93" s="40"/>
      <c r="E93" s="40"/>
      <c r="F93" s="39">
        <v>0.46562202651327755</v>
      </c>
    </row>
    <row r="94" spans="1:6" ht="13.8" x14ac:dyDescent="0.25">
      <c r="A94" s="145" t="s">
        <v>676</v>
      </c>
      <c r="B94" s="177" t="str">
        <f>IFERROR(INDEX('Annex 1 LV, HV and UMS charges'!$B$14:$B$45,MATCH($A94,'Annex 1 LV, HV and UMS charges'!$A$14:$A$310,0)),INDEX('Annex 4 LDNO charges'!$B$14:$B$203,MATCH($A94,'Annex 4 LDNO charges'!$A$14:$A$203,0)))</f>
        <v>BP8</v>
      </c>
      <c r="C94" s="178">
        <f>IFERROR(INDEX('Annex 1 LV, HV and UMS charges'!$C$14:$C$45,MATCH($A94,'Annex 1 LV, HV and UMS charges'!$A$14:$A$310,0)),INDEX('Annex 4 LDNO charges'!$C$14:$C$203,MATCH($A94,'Annex 4 LDNO charges'!$A$14:$A$203,0)))</f>
        <v>0</v>
      </c>
      <c r="D94" s="40"/>
      <c r="E94" s="40"/>
      <c r="F94" s="39">
        <v>0.46562202651327755</v>
      </c>
    </row>
    <row r="95" spans="1:6" ht="13.8" x14ac:dyDescent="0.25">
      <c r="A95" s="145" t="s">
        <v>677</v>
      </c>
      <c r="B95" s="177" t="str">
        <f>IFERROR(INDEX('Annex 1 LV, HV and UMS charges'!$B$14:$B$45,MATCH($A95,'Annex 1 LV, HV and UMS charges'!$A$14:$A$310,0)),INDEX('Annex 4 LDNO charges'!$B$14:$B$203,MATCH($A95,'Annex 4 LDNO charges'!$A$14:$A$203,0)))</f>
        <v>BP9</v>
      </c>
      <c r="C95" s="178">
        <f>IFERROR(INDEX('Annex 1 LV, HV and UMS charges'!$C$14:$C$45,MATCH($A95,'Annex 1 LV, HV and UMS charges'!$A$14:$A$310,0)),INDEX('Annex 4 LDNO charges'!$C$14:$C$203,MATCH($A95,'Annex 4 LDNO charges'!$A$14:$A$203,0)))</f>
        <v>0</v>
      </c>
      <c r="D95" s="40"/>
      <c r="E95" s="40"/>
      <c r="F95" s="39">
        <v>0.46562202651327755</v>
      </c>
    </row>
    <row r="96" spans="1:6" ht="13.8" x14ac:dyDescent="0.25">
      <c r="A96" s="145" t="s">
        <v>678</v>
      </c>
      <c r="B96" s="177" t="str">
        <f>IFERROR(INDEX('Annex 1 LV, HV and UMS charges'!$B$14:$B$45,MATCH($A96,'Annex 1 LV, HV and UMS charges'!$A$14:$A$310,0)),INDEX('Annex 4 LDNO charges'!$B$14:$B$203,MATCH($A96,'Annex 4 LDNO charges'!$A$14:$A$203,0)))</f>
        <v>BPA</v>
      </c>
      <c r="C96" s="178">
        <f>IFERROR(INDEX('Annex 1 LV, HV and UMS charges'!$C$14:$C$45,MATCH($A96,'Annex 1 LV, HV and UMS charges'!$A$14:$A$310,0)),INDEX('Annex 4 LDNO charges'!$C$14:$C$203,MATCH($A96,'Annex 4 LDNO charges'!$A$14:$A$203,0)))</f>
        <v>0</v>
      </c>
      <c r="D96" s="40"/>
      <c r="E96" s="40"/>
      <c r="F96" s="39">
        <v>0.46562202651327755</v>
      </c>
    </row>
    <row r="97" spans="1:6" ht="13.8" x14ac:dyDescent="0.25">
      <c r="A97" s="145" t="s">
        <v>679</v>
      </c>
      <c r="B97" s="177" t="str">
        <f>IFERROR(INDEX('Annex 1 LV, HV and UMS charges'!$B$14:$B$45,MATCH($A97,'Annex 1 LV, HV and UMS charges'!$A$14:$A$310,0)),INDEX('Annex 4 LDNO charges'!$B$14:$B$203,MATCH($A97,'Annex 4 LDNO charges'!$A$14:$A$203,0)))</f>
        <v>BPB</v>
      </c>
      <c r="C97" s="178">
        <f>IFERROR(INDEX('Annex 1 LV, HV and UMS charges'!$C$14:$C$45,MATCH($A97,'Annex 1 LV, HV and UMS charges'!$A$14:$A$310,0)),INDEX('Annex 4 LDNO charges'!$C$14:$C$203,MATCH($A97,'Annex 4 LDNO charges'!$A$14:$A$203,0)))</f>
        <v>0</v>
      </c>
      <c r="D97" s="40"/>
      <c r="E97" s="40"/>
      <c r="F97" s="39">
        <v>0.46562202651327755</v>
      </c>
    </row>
    <row r="98" spans="1:6" ht="13.8" x14ac:dyDescent="0.25">
      <c r="A98" s="145" t="s">
        <v>680</v>
      </c>
      <c r="B98" s="177" t="str">
        <f>IFERROR(INDEX('Annex 1 LV, HV and UMS charges'!$B$14:$B$45,MATCH($A98,'Annex 1 LV, HV and UMS charges'!$A$14:$A$310,0)),INDEX('Annex 4 LDNO charges'!$B$14:$B$203,MATCH($A98,'Annex 4 LDNO charges'!$A$14:$A$203,0)))</f>
        <v>BPC</v>
      </c>
      <c r="C98" s="178">
        <f>IFERROR(INDEX('Annex 1 LV, HV and UMS charges'!$C$14:$C$45,MATCH($A98,'Annex 1 LV, HV and UMS charges'!$A$14:$A$310,0)),INDEX('Annex 4 LDNO charges'!$C$14:$C$203,MATCH($A98,'Annex 4 LDNO charges'!$A$14:$A$203,0)))</f>
        <v>0</v>
      </c>
      <c r="D98" s="40"/>
      <c r="E98" s="40"/>
      <c r="F98" s="39">
        <v>0.46562202651327755</v>
      </c>
    </row>
    <row r="99" spans="1:6" ht="13.8" x14ac:dyDescent="0.25">
      <c r="A99" s="145" t="s">
        <v>681</v>
      </c>
      <c r="B99" s="177" t="str">
        <f>IFERROR(INDEX('Annex 1 LV, HV and UMS charges'!$B$14:$B$45,MATCH($A99,'Annex 1 LV, HV and UMS charges'!$A$14:$A$310,0)),INDEX('Annex 4 LDNO charges'!$B$14:$B$203,MATCH($A99,'Annex 4 LDNO charges'!$A$14:$A$203,0)))</f>
        <v>BPD</v>
      </c>
      <c r="C99" s="178">
        <f>IFERROR(INDEX('Annex 1 LV, HV and UMS charges'!$C$14:$C$45,MATCH($A99,'Annex 1 LV, HV and UMS charges'!$A$14:$A$310,0)),INDEX('Annex 4 LDNO charges'!$C$14:$C$203,MATCH($A99,'Annex 4 LDNO charges'!$A$14:$A$203,0)))</f>
        <v>0</v>
      </c>
      <c r="D99" s="40"/>
      <c r="E99" s="40"/>
      <c r="F99" s="39">
        <v>0.46562202651327755</v>
      </c>
    </row>
    <row r="100" spans="1:6" ht="13.8" x14ac:dyDescent="0.25">
      <c r="A100" s="145" t="s">
        <v>682</v>
      </c>
      <c r="B100" s="177" t="str">
        <f>IFERROR(INDEX('Annex 1 LV, HV and UMS charges'!$B$14:$B$45,MATCH($A100,'Annex 1 LV, HV and UMS charges'!$A$14:$A$310,0)),INDEX('Annex 4 LDNO charges'!$B$14:$B$203,MATCH($A100,'Annex 4 LDNO charges'!$A$14:$A$203,0)))</f>
        <v>BPE</v>
      </c>
      <c r="C100" s="178">
        <f>IFERROR(INDEX('Annex 1 LV, HV and UMS charges'!$C$14:$C$45,MATCH($A100,'Annex 1 LV, HV and UMS charges'!$A$14:$A$310,0)),INDEX('Annex 4 LDNO charges'!$C$14:$C$203,MATCH($A100,'Annex 4 LDNO charges'!$A$14:$A$203,0)))</f>
        <v>0</v>
      </c>
      <c r="D100" s="40"/>
      <c r="E100" s="40"/>
      <c r="F100" s="39">
        <v>0.46562202651327755</v>
      </c>
    </row>
    <row r="101" spans="1:6" ht="13.8" x14ac:dyDescent="0.25">
      <c r="A101" s="145" t="s">
        <v>683</v>
      </c>
      <c r="B101" s="177" t="str">
        <f>IFERROR(INDEX('Annex 1 LV, HV and UMS charges'!$B$14:$B$45,MATCH($A101,'Annex 1 LV, HV and UMS charges'!$A$14:$A$310,0)),INDEX('Annex 4 LDNO charges'!$B$14:$B$203,MATCH($A101,'Annex 4 LDNO charges'!$A$14:$A$203,0)))</f>
        <v>BPF</v>
      </c>
      <c r="C101" s="178">
        <f>IFERROR(INDEX('Annex 1 LV, HV and UMS charges'!$C$14:$C$45,MATCH($A101,'Annex 1 LV, HV and UMS charges'!$A$14:$A$310,0)),INDEX('Annex 4 LDNO charges'!$C$14:$C$203,MATCH($A101,'Annex 4 LDNO charges'!$A$14:$A$203,0)))</f>
        <v>0</v>
      </c>
      <c r="D101" s="40"/>
      <c r="E101" s="40"/>
      <c r="F101" s="39">
        <v>0.46562202651327755</v>
      </c>
    </row>
    <row r="102" spans="1:6" ht="13.8" x14ac:dyDescent="0.25">
      <c r="A102" s="145" t="s">
        <v>684</v>
      </c>
      <c r="B102" s="177" t="str">
        <f>IFERROR(INDEX('Annex 1 LV, HV and UMS charges'!$B$14:$B$45,MATCH($A102,'Annex 1 LV, HV and UMS charges'!$A$14:$A$310,0)),INDEX('Annex 4 LDNO charges'!$B$14:$B$203,MATCH($A102,'Annex 4 LDNO charges'!$A$14:$A$203,0)))</f>
        <v>BPG</v>
      </c>
      <c r="C102" s="178">
        <f>IFERROR(INDEX('Annex 1 LV, HV and UMS charges'!$C$14:$C$45,MATCH($A102,'Annex 1 LV, HV and UMS charges'!$A$14:$A$310,0)),INDEX('Annex 4 LDNO charges'!$C$14:$C$203,MATCH($A102,'Annex 4 LDNO charges'!$A$14:$A$203,0)))</f>
        <v>0</v>
      </c>
      <c r="D102" s="40"/>
      <c r="E102" s="40"/>
      <c r="F102" s="39">
        <v>0.46562202651327755</v>
      </c>
    </row>
    <row r="103" spans="1:6" ht="13.8" x14ac:dyDescent="0.25">
      <c r="A103" s="145" t="s">
        <v>685</v>
      </c>
      <c r="B103" s="177" t="str">
        <f>IFERROR(INDEX('Annex 1 LV, HV and UMS charges'!$B$14:$B$45,MATCH($A103,'Annex 1 LV, HV and UMS charges'!$A$14:$A$310,0)),INDEX('Annex 4 LDNO charges'!$B$14:$B$203,MATCH($A103,'Annex 4 LDNO charges'!$A$14:$A$203,0)))</f>
        <v>BPH</v>
      </c>
      <c r="C103" s="178">
        <f>IFERROR(INDEX('Annex 1 LV, HV and UMS charges'!$C$14:$C$45,MATCH($A103,'Annex 1 LV, HV and UMS charges'!$A$14:$A$310,0)),INDEX('Annex 4 LDNO charges'!$C$14:$C$203,MATCH($A103,'Annex 4 LDNO charges'!$A$14:$A$203,0)))</f>
        <v>0</v>
      </c>
      <c r="D103" s="40"/>
      <c r="E103" s="40"/>
      <c r="F103" s="39">
        <v>0.46562202651327755</v>
      </c>
    </row>
    <row r="104" spans="1:6" ht="13.8" x14ac:dyDescent="0.25">
      <c r="A104" s="145" t="s">
        <v>686</v>
      </c>
      <c r="B104" s="177" t="str">
        <f>IFERROR(INDEX('Annex 1 LV, HV and UMS charges'!$B$14:$B$45,MATCH($A104,'Annex 1 LV, HV and UMS charges'!$A$14:$A$310,0)),INDEX('Annex 4 LDNO charges'!$B$14:$B$203,MATCH($A104,'Annex 4 LDNO charges'!$A$14:$A$203,0)))</f>
        <v>BPZ</v>
      </c>
      <c r="C104" s="178">
        <f>IFERROR(INDEX('Annex 1 LV, HV and UMS charges'!$C$14:$C$45,MATCH($A104,'Annex 1 LV, HV and UMS charges'!$A$14:$A$310,0)),INDEX('Annex 4 LDNO charges'!$C$14:$C$203,MATCH($A104,'Annex 4 LDNO charges'!$A$14:$A$203,0)))</f>
        <v>0</v>
      </c>
      <c r="D104" s="40"/>
      <c r="E104" s="40"/>
      <c r="F104" s="39">
        <v>0.46562202651327755</v>
      </c>
    </row>
    <row r="105" spans="1:6" ht="13.8" x14ac:dyDescent="0.25">
      <c r="A105" s="145" t="s">
        <v>478</v>
      </c>
      <c r="B105" s="177" t="str">
        <f>IFERROR(INDEX('Annex 1 LV, HV and UMS charges'!$B$14:$B$45,MATCH($A105,'Annex 1 LV, HV and UMS charges'!$A$14:$A$310,0)),INDEX('Annex 4 LDNO charges'!$B$14:$B$203,MATCH($A105,'Annex 4 LDNO charges'!$A$14:$A$203,0)))</f>
        <v/>
      </c>
      <c r="C105" s="178" t="str">
        <f>IFERROR(INDEX('Annex 1 LV, HV and UMS charges'!$C$14:$C$45,MATCH($A105,'Annex 1 LV, HV and UMS charges'!$A$14:$A$310,0)),INDEX('Annex 4 LDNO charges'!$C$14:$C$203,MATCH($A105,'Annex 4 LDNO charges'!$A$14:$A$203,0)))</f>
        <v>0, 1 or 8</v>
      </c>
      <c r="D105" s="40"/>
      <c r="E105" s="40"/>
      <c r="F105" s="39">
        <v>0</v>
      </c>
    </row>
    <row r="106" spans="1:6" ht="13.8" x14ac:dyDescent="0.25">
      <c r="A106" s="145" t="s">
        <v>479</v>
      </c>
      <c r="B106" s="177" t="str">
        <f>IFERROR(INDEX('Annex 1 LV, HV and UMS charges'!$B$14:$B$45,MATCH($A106,'Annex 1 LV, HV and UMS charges'!$A$14:$A$310,0)),INDEX('Annex 4 LDNO charges'!$B$14:$B$203,MATCH($A106,'Annex 4 LDNO charges'!$A$14:$A$203,0)))</f>
        <v>BXH</v>
      </c>
      <c r="C106" s="178">
        <f>IFERROR(INDEX('Annex 1 LV, HV and UMS charges'!$C$14:$C$45,MATCH($A106,'Annex 1 LV, HV and UMS charges'!$A$14:$A$310,0)),INDEX('Annex 4 LDNO charges'!$C$14:$C$203,MATCH($A106,'Annex 4 LDNO charges'!$A$14:$A$203,0)))</f>
        <v>0</v>
      </c>
      <c r="D106" s="40"/>
      <c r="E106" s="40"/>
      <c r="F106" s="39">
        <v>0</v>
      </c>
    </row>
    <row r="107" spans="1:6" ht="13.8" x14ac:dyDescent="0.25">
      <c r="A107" s="145" t="s">
        <v>480</v>
      </c>
      <c r="B107" s="177" t="str">
        <f>IFERROR(INDEX('Annex 1 LV, HV and UMS charges'!$B$14:$B$45,MATCH($A107,'Annex 1 LV, HV and UMS charges'!$A$14:$A$310,0)),INDEX('Annex 4 LDNO charges'!$B$14:$B$203,MATCH($A107,'Annex 4 LDNO charges'!$A$14:$A$203,0)))</f>
        <v>BXJ</v>
      </c>
      <c r="C107" s="178">
        <f>IFERROR(INDEX('Annex 1 LV, HV and UMS charges'!$C$14:$C$45,MATCH($A107,'Annex 1 LV, HV and UMS charges'!$A$14:$A$310,0)),INDEX('Annex 4 LDNO charges'!$C$14:$C$203,MATCH($A107,'Annex 4 LDNO charges'!$A$14:$A$203,0)))</f>
        <v>0</v>
      </c>
      <c r="D107" s="40"/>
      <c r="E107" s="40"/>
      <c r="F107" s="39">
        <v>0</v>
      </c>
    </row>
    <row r="108" spans="1:6" ht="13.8" x14ac:dyDescent="0.25">
      <c r="A108" s="145" t="s">
        <v>481</v>
      </c>
      <c r="B108" s="177" t="str">
        <f>IFERROR(INDEX('Annex 1 LV, HV and UMS charges'!$B$14:$B$45,MATCH($A108,'Annex 1 LV, HV and UMS charges'!$A$14:$A$310,0)),INDEX('Annex 4 LDNO charges'!$B$14:$B$203,MATCH($A108,'Annex 4 LDNO charges'!$A$14:$A$203,0)))</f>
        <v>BXK</v>
      </c>
      <c r="C108" s="178">
        <f>IFERROR(INDEX('Annex 1 LV, HV and UMS charges'!$C$14:$C$45,MATCH($A108,'Annex 1 LV, HV and UMS charges'!$A$14:$A$310,0)),INDEX('Annex 4 LDNO charges'!$C$14:$C$203,MATCH($A108,'Annex 4 LDNO charges'!$A$14:$A$203,0)))</f>
        <v>0</v>
      </c>
      <c r="D108" s="40"/>
      <c r="E108" s="40"/>
      <c r="F108" s="39">
        <v>0</v>
      </c>
    </row>
    <row r="109" spans="1:6" ht="13.8" x14ac:dyDescent="0.25">
      <c r="A109" s="145" t="s">
        <v>482</v>
      </c>
      <c r="B109" s="177" t="str">
        <f>IFERROR(INDEX('Annex 1 LV, HV and UMS charges'!$B$14:$B$45,MATCH($A109,'Annex 1 LV, HV and UMS charges'!$A$14:$A$310,0)),INDEX('Annex 4 LDNO charges'!$B$14:$B$203,MATCH($A109,'Annex 4 LDNO charges'!$A$14:$A$203,0)))</f>
        <v>BXL</v>
      </c>
      <c r="C109" s="178">
        <f>IFERROR(INDEX('Annex 1 LV, HV and UMS charges'!$C$14:$C$45,MATCH($A109,'Annex 1 LV, HV and UMS charges'!$A$14:$A$310,0)),INDEX('Annex 4 LDNO charges'!$C$14:$C$203,MATCH($A109,'Annex 4 LDNO charges'!$A$14:$A$203,0)))</f>
        <v>0</v>
      </c>
      <c r="D109" s="40"/>
      <c r="E109" s="40"/>
      <c r="F109" s="39">
        <v>0</v>
      </c>
    </row>
    <row r="110" spans="1:6" ht="13.8" x14ac:dyDescent="0.25">
      <c r="A110" s="145" t="s">
        <v>483</v>
      </c>
      <c r="B110" s="177" t="str">
        <f>IFERROR(INDEX('Annex 1 LV, HV and UMS charges'!$B$14:$B$45,MATCH($A110,'Annex 1 LV, HV and UMS charges'!$A$14:$A$310,0)),INDEX('Annex 4 LDNO charges'!$B$14:$B$203,MATCH($A110,'Annex 4 LDNO charges'!$A$14:$A$203,0)))</f>
        <v>BXM</v>
      </c>
      <c r="C110" s="178">
        <f>IFERROR(INDEX('Annex 1 LV, HV and UMS charges'!$C$14:$C$45,MATCH($A110,'Annex 1 LV, HV and UMS charges'!$A$14:$A$310,0)),INDEX('Annex 4 LDNO charges'!$C$14:$C$203,MATCH($A110,'Annex 4 LDNO charges'!$A$14:$A$203,0)))</f>
        <v>0</v>
      </c>
      <c r="D110" s="40"/>
      <c r="E110" s="40"/>
      <c r="F110" s="39">
        <v>0</v>
      </c>
    </row>
    <row r="111" spans="1:6" ht="13.8" x14ac:dyDescent="0.25">
      <c r="A111" s="145" t="s">
        <v>643</v>
      </c>
      <c r="B111" s="177" t="str">
        <f>IFERROR(INDEX('Annex 1 LV, HV and UMS charges'!$B$14:$B$45,MATCH($A111,'Annex 1 LV, HV and UMS charges'!$A$14:$A$310,0)),INDEX('Annex 4 LDNO charges'!$B$14:$B$203,MATCH($A111,'Annex 4 LDNO charges'!$A$14:$A$203,0)))</f>
        <v>BDD</v>
      </c>
      <c r="C111" s="178" t="str">
        <f>IFERROR(INDEX('Annex 1 LV, HV and UMS charges'!$C$14:$C$45,MATCH($A111,'Annex 1 LV, HV and UMS charges'!$A$14:$A$310,0)),INDEX('Annex 4 LDNO charges'!$C$14:$C$203,MATCH($A111,'Annex 4 LDNO charges'!$A$14:$A$203,0)))</f>
        <v>1, 2 or 0</v>
      </c>
      <c r="D111" s="211">
        <v>0.18627539711380103</v>
      </c>
      <c r="E111" s="211">
        <v>0</v>
      </c>
      <c r="F111" s="39">
        <v>0.46562202651327755</v>
      </c>
    </row>
    <row r="112" spans="1:6" ht="13.8" x14ac:dyDescent="0.25">
      <c r="A112" s="145" t="s">
        <v>644</v>
      </c>
      <c r="B112" s="177" t="str">
        <f>IFERROR(INDEX('Annex 1 LV, HV and UMS charges'!$B$14:$B$45,MATCH($A112,'Annex 1 LV, HV and UMS charges'!$A$14:$A$310,0)),INDEX('Annex 4 LDNO charges'!$B$14:$B$203,MATCH($A112,'Annex 4 LDNO charges'!$A$14:$A$203,0)))</f>
        <v/>
      </c>
      <c r="C112" s="178" t="str">
        <f>IFERROR(INDEX('Annex 1 LV, HV and UMS charges'!$C$14:$C$45,MATCH($A112,'Annex 1 LV, HV and UMS charges'!$A$14:$A$310,0)),INDEX('Annex 4 LDNO charges'!$C$14:$C$203,MATCH($A112,'Annex 4 LDNO charges'!$A$14:$A$203,0)))</f>
        <v>2</v>
      </c>
      <c r="D112" s="211">
        <v>0</v>
      </c>
      <c r="E112" s="211">
        <v>0</v>
      </c>
      <c r="F112" s="39">
        <v>0</v>
      </c>
    </row>
    <row r="113" spans="1:6" ht="13.8" x14ac:dyDescent="0.25">
      <c r="A113" s="145" t="s">
        <v>645</v>
      </c>
      <c r="B113" s="177" t="str">
        <f>IFERROR(INDEX('Annex 1 LV, HV and UMS charges'!$B$14:$B$45,MATCH($A113,'Annex 1 LV, HV and UMS charges'!$A$14:$A$310,0)),INDEX('Annex 4 LDNO charges'!$B$14:$B$203,MATCH($A113,'Annex 4 LDNO charges'!$A$14:$A$203,0)))</f>
        <v/>
      </c>
      <c r="C113" s="178" t="str">
        <f>IFERROR(INDEX('Annex 1 LV, HV and UMS charges'!$C$14:$C$45,MATCH($A113,'Annex 1 LV, HV and UMS charges'!$A$14:$A$310,0)),INDEX('Annex 4 LDNO charges'!$C$14:$C$203,MATCH($A113,'Annex 4 LDNO charges'!$A$14:$A$203,0)))</f>
        <v>3 to 8 or 0</v>
      </c>
      <c r="D113" s="40"/>
      <c r="E113" s="40"/>
      <c r="F113" s="39">
        <v>0.46562202651327755</v>
      </c>
    </row>
    <row r="114" spans="1:6" ht="13.8" x14ac:dyDescent="0.25">
      <c r="A114" s="145" t="s">
        <v>646</v>
      </c>
      <c r="B114" s="177" t="str">
        <f>IFERROR(INDEX('Annex 1 LV, HV and UMS charges'!$B$14:$B$45,MATCH($A114,'Annex 1 LV, HV and UMS charges'!$A$14:$A$310,0)),INDEX('Annex 4 LDNO charges'!$B$14:$B$203,MATCH($A114,'Annex 4 LDNO charges'!$A$14:$A$203,0)))</f>
        <v>BE1</v>
      </c>
      <c r="C114" s="178" t="str">
        <f>IFERROR(INDEX('Annex 1 LV, HV and UMS charges'!$C$14:$C$45,MATCH($A114,'Annex 1 LV, HV and UMS charges'!$A$14:$A$310,0)),INDEX('Annex 4 LDNO charges'!$C$14:$C$203,MATCH($A114,'Annex 4 LDNO charges'!$A$14:$A$203,0)))</f>
        <v>3 to 8 or 0</v>
      </c>
      <c r="D114" s="40"/>
      <c r="E114" s="40"/>
      <c r="F114" s="39">
        <v>0.46562202651327755</v>
      </c>
    </row>
    <row r="115" spans="1:6" ht="13.8" x14ac:dyDescent="0.25">
      <c r="A115" s="145" t="s">
        <v>647</v>
      </c>
      <c r="B115" s="177" t="str">
        <f>IFERROR(INDEX('Annex 1 LV, HV and UMS charges'!$B$14:$B$45,MATCH($A115,'Annex 1 LV, HV and UMS charges'!$A$14:$A$310,0)),INDEX('Annex 4 LDNO charges'!$B$14:$B$203,MATCH($A115,'Annex 4 LDNO charges'!$A$14:$A$203,0)))</f>
        <v>BE2</v>
      </c>
      <c r="C115" s="178" t="str">
        <f>IFERROR(INDEX('Annex 1 LV, HV and UMS charges'!$C$14:$C$45,MATCH($A115,'Annex 1 LV, HV and UMS charges'!$A$14:$A$310,0)),INDEX('Annex 4 LDNO charges'!$C$14:$C$203,MATCH($A115,'Annex 4 LDNO charges'!$A$14:$A$203,0)))</f>
        <v>3 to 8 or 0</v>
      </c>
      <c r="D115" s="40"/>
      <c r="E115" s="40"/>
      <c r="F115" s="39">
        <v>0.46562202651327755</v>
      </c>
    </row>
    <row r="116" spans="1:6" ht="13.8" x14ac:dyDescent="0.25">
      <c r="A116" s="145" t="s">
        <v>648</v>
      </c>
      <c r="B116" s="177" t="str">
        <f>IFERROR(INDEX('Annex 1 LV, HV and UMS charges'!$B$14:$B$45,MATCH($A116,'Annex 1 LV, HV and UMS charges'!$A$14:$A$310,0)),INDEX('Annex 4 LDNO charges'!$B$14:$B$203,MATCH($A116,'Annex 4 LDNO charges'!$A$14:$A$203,0)))</f>
        <v>BE3</v>
      </c>
      <c r="C116" s="178" t="str">
        <f>IFERROR(INDEX('Annex 1 LV, HV and UMS charges'!$C$14:$C$45,MATCH($A116,'Annex 1 LV, HV and UMS charges'!$A$14:$A$310,0)),INDEX('Annex 4 LDNO charges'!$C$14:$C$203,MATCH($A116,'Annex 4 LDNO charges'!$A$14:$A$203,0)))</f>
        <v>3 to 8 or 0</v>
      </c>
      <c r="D116" s="40"/>
      <c r="E116" s="40"/>
      <c r="F116" s="39">
        <v>0.46562202651327755</v>
      </c>
    </row>
    <row r="117" spans="1:6" ht="13.8" x14ac:dyDescent="0.25">
      <c r="A117" s="145" t="s">
        <v>649</v>
      </c>
      <c r="B117" s="177" t="str">
        <f>IFERROR(INDEX('Annex 1 LV, HV and UMS charges'!$B$14:$B$45,MATCH($A117,'Annex 1 LV, HV and UMS charges'!$A$14:$A$310,0)),INDEX('Annex 4 LDNO charges'!$B$14:$B$203,MATCH($A117,'Annex 4 LDNO charges'!$A$14:$A$203,0)))</f>
        <v>BE4</v>
      </c>
      <c r="C117" s="178" t="str">
        <f>IFERROR(INDEX('Annex 1 LV, HV and UMS charges'!$C$14:$C$45,MATCH($A117,'Annex 1 LV, HV and UMS charges'!$A$14:$A$310,0)),INDEX('Annex 4 LDNO charges'!$C$14:$C$203,MATCH($A117,'Annex 4 LDNO charges'!$A$14:$A$203,0)))</f>
        <v>3 to 8 or 0</v>
      </c>
      <c r="D117" s="40"/>
      <c r="E117" s="40"/>
      <c r="F117" s="39">
        <v>0.46562202651327755</v>
      </c>
    </row>
    <row r="118" spans="1:6" ht="13.8" x14ac:dyDescent="0.25">
      <c r="A118" s="145" t="s">
        <v>484</v>
      </c>
      <c r="B118" s="177" t="str">
        <f>IFERROR(INDEX('Annex 1 LV, HV and UMS charges'!$B$14:$B$45,MATCH($A118,'Annex 1 LV, HV and UMS charges'!$A$14:$A$310,0)),INDEX('Annex 4 LDNO charges'!$B$14:$B$203,MATCH($A118,'Annex 4 LDNO charges'!$A$14:$A$203,0)))</f>
        <v>BE5</v>
      </c>
      <c r="C118" s="178" t="str">
        <f>IFERROR(INDEX('Annex 1 LV, HV and UMS charges'!$C$14:$C$45,MATCH($A118,'Annex 1 LV, HV and UMS charges'!$A$14:$A$310,0)),INDEX('Annex 4 LDNO charges'!$C$14:$C$203,MATCH($A118,'Annex 4 LDNO charges'!$A$14:$A$203,0)))</f>
        <v>4</v>
      </c>
      <c r="D118" s="40"/>
      <c r="E118" s="40"/>
      <c r="F118" s="39">
        <v>0</v>
      </c>
    </row>
    <row r="119" spans="1:6" ht="13.8" x14ac:dyDescent="0.25">
      <c r="A119" s="145" t="s">
        <v>650</v>
      </c>
      <c r="B119" s="177" t="str">
        <f>IFERROR(INDEX('Annex 1 LV, HV and UMS charges'!$B$14:$B$45,MATCH($A119,'Annex 1 LV, HV and UMS charges'!$A$14:$A$310,0)),INDEX('Annex 4 LDNO charges'!$B$14:$B$203,MATCH($A119,'Annex 4 LDNO charges'!$A$14:$A$203,0)))</f>
        <v>BE6</v>
      </c>
      <c r="C119" s="178">
        <f>IFERROR(INDEX('Annex 1 LV, HV and UMS charges'!$C$14:$C$45,MATCH($A119,'Annex 1 LV, HV and UMS charges'!$A$14:$A$310,0)),INDEX('Annex 4 LDNO charges'!$C$14:$C$203,MATCH($A119,'Annex 4 LDNO charges'!$A$14:$A$203,0)))</f>
        <v>0</v>
      </c>
      <c r="D119" s="40"/>
      <c r="E119" s="40"/>
      <c r="F119" s="39">
        <v>0.46562202651327755</v>
      </c>
    </row>
    <row r="120" spans="1:6" ht="13.8" x14ac:dyDescent="0.25">
      <c r="A120" s="145" t="s">
        <v>651</v>
      </c>
      <c r="B120" s="177" t="str">
        <f>IFERROR(INDEX('Annex 1 LV, HV and UMS charges'!$B$14:$B$45,MATCH($A120,'Annex 1 LV, HV and UMS charges'!$A$14:$A$310,0)),INDEX('Annex 4 LDNO charges'!$B$14:$B$203,MATCH($A120,'Annex 4 LDNO charges'!$A$14:$A$203,0)))</f>
        <v>BE7</v>
      </c>
      <c r="C120" s="178">
        <f>IFERROR(INDEX('Annex 1 LV, HV and UMS charges'!$C$14:$C$45,MATCH($A120,'Annex 1 LV, HV and UMS charges'!$A$14:$A$310,0)),INDEX('Annex 4 LDNO charges'!$C$14:$C$203,MATCH($A120,'Annex 4 LDNO charges'!$A$14:$A$203,0)))</f>
        <v>0</v>
      </c>
      <c r="D120" s="40"/>
      <c r="E120" s="40"/>
      <c r="F120" s="39">
        <v>0.46562202651327755</v>
      </c>
    </row>
    <row r="121" spans="1:6" ht="13.8" x14ac:dyDescent="0.25">
      <c r="A121" s="145" t="s">
        <v>652</v>
      </c>
      <c r="B121" s="177" t="str">
        <f>IFERROR(INDEX('Annex 1 LV, HV and UMS charges'!$B$14:$B$45,MATCH($A121,'Annex 1 LV, HV and UMS charges'!$A$14:$A$310,0)),INDEX('Annex 4 LDNO charges'!$B$14:$B$203,MATCH($A121,'Annex 4 LDNO charges'!$A$14:$A$203,0)))</f>
        <v>BE8</v>
      </c>
      <c r="C121" s="178">
        <f>IFERROR(INDEX('Annex 1 LV, HV and UMS charges'!$C$14:$C$45,MATCH($A121,'Annex 1 LV, HV and UMS charges'!$A$14:$A$310,0)),INDEX('Annex 4 LDNO charges'!$C$14:$C$203,MATCH($A121,'Annex 4 LDNO charges'!$A$14:$A$203,0)))</f>
        <v>0</v>
      </c>
      <c r="D121" s="40"/>
      <c r="E121" s="40"/>
      <c r="F121" s="39">
        <v>0.46562202651327755</v>
      </c>
    </row>
    <row r="122" spans="1:6" ht="13.8" x14ac:dyDescent="0.25">
      <c r="A122" s="145" t="s">
        <v>653</v>
      </c>
      <c r="B122" s="177" t="str">
        <f>IFERROR(INDEX('Annex 1 LV, HV and UMS charges'!$B$14:$B$45,MATCH($A122,'Annex 1 LV, HV and UMS charges'!$A$14:$A$310,0)),INDEX('Annex 4 LDNO charges'!$B$14:$B$203,MATCH($A122,'Annex 4 LDNO charges'!$A$14:$A$203,0)))</f>
        <v>BE9</v>
      </c>
      <c r="C122" s="178">
        <f>IFERROR(INDEX('Annex 1 LV, HV and UMS charges'!$C$14:$C$45,MATCH($A122,'Annex 1 LV, HV and UMS charges'!$A$14:$A$310,0)),INDEX('Annex 4 LDNO charges'!$C$14:$C$203,MATCH($A122,'Annex 4 LDNO charges'!$A$14:$A$203,0)))</f>
        <v>0</v>
      </c>
      <c r="D122" s="40"/>
      <c r="E122" s="40"/>
      <c r="F122" s="39">
        <v>0.46562202651327755</v>
      </c>
    </row>
    <row r="123" spans="1:6" ht="13.8" x14ac:dyDescent="0.25">
      <c r="A123" s="145" t="s">
        <v>654</v>
      </c>
      <c r="B123" s="177" t="str">
        <f>IFERROR(INDEX('Annex 1 LV, HV and UMS charges'!$B$14:$B$45,MATCH($A123,'Annex 1 LV, HV and UMS charges'!$A$14:$A$310,0)),INDEX('Annex 4 LDNO charges'!$B$14:$B$203,MATCH($A123,'Annex 4 LDNO charges'!$A$14:$A$203,0)))</f>
        <v>BEA</v>
      </c>
      <c r="C123" s="178">
        <f>IFERROR(INDEX('Annex 1 LV, HV and UMS charges'!$C$14:$C$45,MATCH($A123,'Annex 1 LV, HV and UMS charges'!$A$14:$A$310,0)),INDEX('Annex 4 LDNO charges'!$C$14:$C$203,MATCH($A123,'Annex 4 LDNO charges'!$A$14:$A$203,0)))</f>
        <v>0</v>
      </c>
      <c r="D123" s="40"/>
      <c r="E123" s="40"/>
      <c r="F123" s="39">
        <v>0.46562202651327755</v>
      </c>
    </row>
    <row r="124" spans="1:6" ht="13.8" x14ac:dyDescent="0.25">
      <c r="A124" s="145" t="s">
        <v>655</v>
      </c>
      <c r="B124" s="177" t="str">
        <f>IFERROR(INDEX('Annex 1 LV, HV and UMS charges'!$B$14:$B$45,MATCH($A124,'Annex 1 LV, HV and UMS charges'!$A$14:$A$310,0)),INDEX('Annex 4 LDNO charges'!$B$14:$B$203,MATCH($A124,'Annex 4 LDNO charges'!$A$14:$A$203,0)))</f>
        <v>B17,BEB</v>
      </c>
      <c r="C124" s="178">
        <f>IFERROR(INDEX('Annex 1 LV, HV and UMS charges'!$C$14:$C$45,MATCH($A124,'Annex 1 LV, HV and UMS charges'!$A$14:$A$310,0)),INDEX('Annex 4 LDNO charges'!$C$14:$C$203,MATCH($A124,'Annex 4 LDNO charges'!$A$14:$A$203,0)))</f>
        <v>0</v>
      </c>
      <c r="D124" s="40"/>
      <c r="E124" s="40"/>
      <c r="F124" s="39">
        <v>0.46562202651327755</v>
      </c>
    </row>
    <row r="125" spans="1:6" ht="13.8" x14ac:dyDescent="0.25">
      <c r="A125" s="145" t="s">
        <v>656</v>
      </c>
      <c r="B125" s="177" t="str">
        <f>IFERROR(INDEX('Annex 1 LV, HV and UMS charges'!$B$14:$B$45,MATCH($A125,'Annex 1 LV, HV and UMS charges'!$A$14:$A$310,0)),INDEX('Annex 4 LDNO charges'!$B$14:$B$203,MATCH($A125,'Annex 4 LDNO charges'!$A$14:$A$203,0)))</f>
        <v>BEC</v>
      </c>
      <c r="C125" s="178">
        <f>IFERROR(INDEX('Annex 1 LV, HV and UMS charges'!$C$14:$C$45,MATCH($A125,'Annex 1 LV, HV and UMS charges'!$A$14:$A$310,0)),INDEX('Annex 4 LDNO charges'!$C$14:$C$203,MATCH($A125,'Annex 4 LDNO charges'!$A$14:$A$203,0)))</f>
        <v>0</v>
      </c>
      <c r="D125" s="40"/>
      <c r="E125" s="40"/>
      <c r="F125" s="39">
        <v>0.46562202651327755</v>
      </c>
    </row>
    <row r="126" spans="1:6" ht="13.8" x14ac:dyDescent="0.25">
      <c r="A126" s="145" t="s">
        <v>657</v>
      </c>
      <c r="B126" s="177" t="str">
        <f>IFERROR(INDEX('Annex 1 LV, HV and UMS charges'!$B$14:$B$45,MATCH($A126,'Annex 1 LV, HV and UMS charges'!$A$14:$A$310,0)),INDEX('Annex 4 LDNO charges'!$B$14:$B$203,MATCH($A126,'Annex 4 LDNO charges'!$A$14:$A$203,0)))</f>
        <v>BED</v>
      </c>
      <c r="C126" s="178">
        <f>IFERROR(INDEX('Annex 1 LV, HV and UMS charges'!$C$14:$C$45,MATCH($A126,'Annex 1 LV, HV and UMS charges'!$A$14:$A$310,0)),INDEX('Annex 4 LDNO charges'!$C$14:$C$203,MATCH($A126,'Annex 4 LDNO charges'!$A$14:$A$203,0)))</f>
        <v>0</v>
      </c>
      <c r="D126" s="40"/>
      <c r="E126" s="40"/>
      <c r="F126" s="39">
        <v>0.46562202651327755</v>
      </c>
    </row>
    <row r="127" spans="1:6" ht="13.8" x14ac:dyDescent="0.25">
      <c r="A127" s="145" t="s">
        <v>658</v>
      </c>
      <c r="B127" s="177" t="str">
        <f>IFERROR(INDEX('Annex 1 LV, HV and UMS charges'!$B$14:$B$45,MATCH($A127,'Annex 1 LV, HV and UMS charges'!$A$14:$A$310,0)),INDEX('Annex 4 LDNO charges'!$B$14:$B$203,MATCH($A127,'Annex 4 LDNO charges'!$A$14:$A$203,0)))</f>
        <v>BEE</v>
      </c>
      <c r="C127" s="178">
        <f>IFERROR(INDEX('Annex 1 LV, HV and UMS charges'!$C$14:$C$45,MATCH($A127,'Annex 1 LV, HV and UMS charges'!$A$14:$A$310,0)),INDEX('Annex 4 LDNO charges'!$C$14:$C$203,MATCH($A127,'Annex 4 LDNO charges'!$A$14:$A$203,0)))</f>
        <v>0</v>
      </c>
      <c r="D127" s="40"/>
      <c r="E127" s="40"/>
      <c r="F127" s="39">
        <v>0.46562202651327755</v>
      </c>
    </row>
    <row r="128" spans="1:6" ht="13.8" x14ac:dyDescent="0.25">
      <c r="A128" s="145" t="s">
        <v>659</v>
      </c>
      <c r="B128" s="177" t="str">
        <f>IFERROR(INDEX('Annex 1 LV, HV and UMS charges'!$B$14:$B$45,MATCH($A128,'Annex 1 LV, HV and UMS charges'!$A$14:$A$310,0)),INDEX('Annex 4 LDNO charges'!$B$14:$B$203,MATCH($A128,'Annex 4 LDNO charges'!$A$14:$A$203,0)))</f>
        <v>BEF</v>
      </c>
      <c r="C128" s="178">
        <f>IFERROR(INDEX('Annex 1 LV, HV and UMS charges'!$C$14:$C$45,MATCH($A128,'Annex 1 LV, HV and UMS charges'!$A$14:$A$310,0)),INDEX('Annex 4 LDNO charges'!$C$14:$C$203,MATCH($A128,'Annex 4 LDNO charges'!$A$14:$A$203,0)))</f>
        <v>0</v>
      </c>
      <c r="D128" s="40"/>
      <c r="E128" s="40"/>
      <c r="F128" s="39">
        <v>0.46562202651327755</v>
      </c>
    </row>
    <row r="129" spans="1:6" ht="13.8" x14ac:dyDescent="0.25">
      <c r="A129" s="145" t="s">
        <v>660</v>
      </c>
      <c r="B129" s="177" t="str">
        <f>IFERROR(INDEX('Annex 1 LV, HV and UMS charges'!$B$14:$B$45,MATCH($A129,'Annex 1 LV, HV and UMS charges'!$A$14:$A$310,0)),INDEX('Annex 4 LDNO charges'!$B$14:$B$203,MATCH($A129,'Annex 4 LDNO charges'!$A$14:$A$203,0)))</f>
        <v>BEG</v>
      </c>
      <c r="C129" s="178">
        <f>IFERROR(INDEX('Annex 1 LV, HV and UMS charges'!$C$14:$C$45,MATCH($A129,'Annex 1 LV, HV and UMS charges'!$A$14:$A$310,0)),INDEX('Annex 4 LDNO charges'!$C$14:$C$203,MATCH($A129,'Annex 4 LDNO charges'!$A$14:$A$203,0)))</f>
        <v>0</v>
      </c>
      <c r="D129" s="40"/>
      <c r="E129" s="40"/>
      <c r="F129" s="39">
        <v>0.46562202651327755</v>
      </c>
    </row>
    <row r="130" spans="1:6" ht="13.8" x14ac:dyDescent="0.25">
      <c r="A130" s="145" t="s">
        <v>661</v>
      </c>
      <c r="B130" s="177" t="str">
        <f>IFERROR(INDEX('Annex 1 LV, HV and UMS charges'!$B$14:$B$45,MATCH($A130,'Annex 1 LV, HV and UMS charges'!$A$14:$A$310,0)),INDEX('Annex 4 LDNO charges'!$B$14:$B$203,MATCH($A130,'Annex 4 LDNO charges'!$A$14:$A$203,0)))</f>
        <v>37,BEH</v>
      </c>
      <c r="C130" s="178">
        <f>IFERROR(INDEX('Annex 1 LV, HV and UMS charges'!$C$14:$C$45,MATCH($A130,'Annex 1 LV, HV and UMS charges'!$A$14:$A$310,0)),INDEX('Annex 4 LDNO charges'!$C$14:$C$203,MATCH($A130,'Annex 4 LDNO charges'!$A$14:$A$203,0)))</f>
        <v>0</v>
      </c>
      <c r="D130" s="40"/>
      <c r="E130" s="40"/>
      <c r="F130" s="39">
        <v>0.46562202651327755</v>
      </c>
    </row>
    <row r="131" spans="1:6" ht="13.8" x14ac:dyDescent="0.25">
      <c r="A131" s="145" t="s">
        <v>662</v>
      </c>
      <c r="B131" s="177" t="str">
        <f>IFERROR(INDEX('Annex 1 LV, HV and UMS charges'!$B$14:$B$45,MATCH($A131,'Annex 1 LV, HV and UMS charges'!$A$14:$A$310,0)),INDEX('Annex 4 LDNO charges'!$B$14:$B$203,MATCH($A131,'Annex 4 LDNO charges'!$A$14:$A$203,0)))</f>
        <v>BEJ,BEZ</v>
      </c>
      <c r="C131" s="178">
        <f>IFERROR(INDEX('Annex 1 LV, HV and UMS charges'!$C$14:$C$45,MATCH($A131,'Annex 1 LV, HV and UMS charges'!$A$14:$A$310,0)),INDEX('Annex 4 LDNO charges'!$C$14:$C$203,MATCH($A131,'Annex 4 LDNO charges'!$A$14:$A$203,0)))</f>
        <v>0</v>
      </c>
      <c r="D131" s="40"/>
      <c r="E131" s="40"/>
      <c r="F131" s="39">
        <v>0.46562202651327755</v>
      </c>
    </row>
    <row r="132" spans="1:6" ht="13.8" x14ac:dyDescent="0.25">
      <c r="A132" s="145" t="s">
        <v>663</v>
      </c>
      <c r="B132" s="177" t="str">
        <f>IFERROR(INDEX('Annex 1 LV, HV and UMS charges'!$B$14:$B$45,MATCH($A132,'Annex 1 LV, HV and UMS charges'!$A$14:$A$310,0)),INDEX('Annex 4 LDNO charges'!$B$14:$B$203,MATCH($A132,'Annex 4 LDNO charges'!$A$14:$A$203,0)))</f>
        <v>BEK</v>
      </c>
      <c r="C132" s="178">
        <f>IFERROR(INDEX('Annex 1 LV, HV and UMS charges'!$C$14:$C$45,MATCH($A132,'Annex 1 LV, HV and UMS charges'!$A$14:$A$310,0)),INDEX('Annex 4 LDNO charges'!$C$14:$C$203,MATCH($A132,'Annex 4 LDNO charges'!$A$14:$A$203,0)))</f>
        <v>0</v>
      </c>
      <c r="D132" s="40"/>
      <c r="E132" s="40"/>
      <c r="F132" s="39">
        <v>0.46562202651327755</v>
      </c>
    </row>
    <row r="133" spans="1:6" ht="13.8" x14ac:dyDescent="0.25">
      <c r="A133" s="145" t="s">
        <v>664</v>
      </c>
      <c r="B133" s="177" t="str">
        <f>IFERROR(INDEX('Annex 1 LV, HV and UMS charges'!$B$14:$B$45,MATCH($A133,'Annex 1 LV, HV and UMS charges'!$A$14:$A$310,0)),INDEX('Annex 4 LDNO charges'!$B$14:$B$203,MATCH($A133,'Annex 4 LDNO charges'!$A$14:$A$203,0)))</f>
        <v/>
      </c>
      <c r="C133" s="178">
        <f>IFERROR(INDEX('Annex 1 LV, HV and UMS charges'!$C$14:$C$45,MATCH($A133,'Annex 1 LV, HV and UMS charges'!$A$14:$A$310,0)),INDEX('Annex 4 LDNO charges'!$C$14:$C$203,MATCH($A133,'Annex 4 LDNO charges'!$A$14:$A$203,0)))</f>
        <v>0</v>
      </c>
      <c r="D133" s="40"/>
      <c r="E133" s="40"/>
      <c r="F133" s="39">
        <v>0.46562202651327755</v>
      </c>
    </row>
    <row r="134" spans="1:6" ht="13.8" x14ac:dyDescent="0.25">
      <c r="A134" s="145" t="s">
        <v>485</v>
      </c>
      <c r="B134" s="177" t="str">
        <f>IFERROR(INDEX('Annex 1 LV, HV and UMS charges'!$B$14:$B$45,MATCH($A134,'Annex 1 LV, HV and UMS charges'!$A$14:$A$310,0)),INDEX('Annex 4 LDNO charges'!$B$14:$B$203,MATCH($A134,'Annex 4 LDNO charges'!$A$14:$A$203,0)))</f>
        <v/>
      </c>
      <c r="C134" s="178" t="str">
        <f>IFERROR(INDEX('Annex 1 LV, HV and UMS charges'!$C$14:$C$45,MATCH($A134,'Annex 1 LV, HV and UMS charges'!$A$14:$A$310,0)),INDEX('Annex 4 LDNO charges'!$C$14:$C$203,MATCH($A134,'Annex 4 LDNO charges'!$A$14:$A$203,0)))</f>
        <v>0, 1 or 8</v>
      </c>
      <c r="D134" s="40"/>
      <c r="E134" s="40"/>
      <c r="F134" s="39">
        <v>0</v>
      </c>
    </row>
    <row r="135" spans="1:6" ht="13.8" x14ac:dyDescent="0.25">
      <c r="A135" s="145" t="s">
        <v>486</v>
      </c>
      <c r="B135" s="177" t="str">
        <f>IFERROR(INDEX('Annex 1 LV, HV and UMS charges'!$B$14:$B$45,MATCH($A135,'Annex 1 LV, HV and UMS charges'!$A$14:$A$310,0)),INDEX('Annex 4 LDNO charges'!$B$14:$B$203,MATCH($A135,'Annex 4 LDNO charges'!$A$14:$A$203,0)))</f>
        <v/>
      </c>
      <c r="C135" s="178">
        <f>IFERROR(INDEX('Annex 1 LV, HV and UMS charges'!$C$14:$C$45,MATCH($A135,'Annex 1 LV, HV and UMS charges'!$A$14:$A$310,0)),INDEX('Annex 4 LDNO charges'!$C$14:$C$203,MATCH($A135,'Annex 4 LDNO charges'!$A$14:$A$203,0)))</f>
        <v>0</v>
      </c>
      <c r="D135" s="40"/>
      <c r="E135" s="40"/>
      <c r="F135" s="39">
        <v>0</v>
      </c>
    </row>
    <row r="136" spans="1:6" ht="13.8" x14ac:dyDescent="0.25">
      <c r="A136" s="145" t="s">
        <v>487</v>
      </c>
      <c r="B136" s="177" t="str">
        <f>IFERROR(INDEX('Annex 1 LV, HV and UMS charges'!$B$14:$B$45,MATCH($A136,'Annex 1 LV, HV and UMS charges'!$A$14:$A$310,0)),INDEX('Annex 4 LDNO charges'!$B$14:$B$203,MATCH($A136,'Annex 4 LDNO charges'!$A$14:$A$203,0)))</f>
        <v/>
      </c>
      <c r="C136" s="178">
        <f>IFERROR(INDEX('Annex 1 LV, HV and UMS charges'!$C$14:$C$45,MATCH($A136,'Annex 1 LV, HV and UMS charges'!$A$14:$A$310,0)),INDEX('Annex 4 LDNO charges'!$C$14:$C$203,MATCH($A136,'Annex 4 LDNO charges'!$A$14:$A$203,0)))</f>
        <v>0</v>
      </c>
      <c r="D136" s="40"/>
      <c r="E136" s="40"/>
      <c r="F136" s="39">
        <v>0</v>
      </c>
    </row>
    <row r="137" spans="1:6" ht="13.8" x14ac:dyDescent="0.25">
      <c r="A137" s="145" t="s">
        <v>488</v>
      </c>
      <c r="B137" s="177" t="str">
        <f>IFERROR(INDEX('Annex 1 LV, HV and UMS charges'!$B$14:$B$45,MATCH($A137,'Annex 1 LV, HV and UMS charges'!$A$14:$A$310,0)),INDEX('Annex 4 LDNO charges'!$B$14:$B$203,MATCH($A137,'Annex 4 LDNO charges'!$A$14:$A$203,0)))</f>
        <v/>
      </c>
      <c r="C137" s="178">
        <f>IFERROR(INDEX('Annex 1 LV, HV and UMS charges'!$C$14:$C$45,MATCH($A137,'Annex 1 LV, HV and UMS charges'!$A$14:$A$310,0)),INDEX('Annex 4 LDNO charges'!$C$14:$C$203,MATCH($A137,'Annex 4 LDNO charges'!$A$14:$A$203,0)))</f>
        <v>0</v>
      </c>
      <c r="D137" s="40"/>
      <c r="E137" s="40"/>
      <c r="F137" s="39">
        <v>0</v>
      </c>
    </row>
    <row r="138" spans="1:6" ht="13.8" x14ac:dyDescent="0.25">
      <c r="A138" s="145" t="s">
        <v>489</v>
      </c>
      <c r="B138" s="177" t="str">
        <f>IFERROR(INDEX('Annex 1 LV, HV and UMS charges'!$B$14:$B$45,MATCH($A138,'Annex 1 LV, HV and UMS charges'!$A$14:$A$310,0)),INDEX('Annex 4 LDNO charges'!$B$14:$B$203,MATCH($A138,'Annex 4 LDNO charges'!$A$14:$A$203,0)))</f>
        <v/>
      </c>
      <c r="C138" s="178">
        <f>IFERROR(INDEX('Annex 1 LV, HV and UMS charges'!$C$14:$C$45,MATCH($A138,'Annex 1 LV, HV and UMS charges'!$A$14:$A$310,0)),INDEX('Annex 4 LDNO charges'!$C$14:$C$203,MATCH($A138,'Annex 4 LDNO charges'!$A$14:$A$203,0)))</f>
        <v>0</v>
      </c>
      <c r="D138" s="40"/>
      <c r="E138" s="40"/>
      <c r="F138" s="39">
        <v>0</v>
      </c>
    </row>
    <row r="139" spans="1:6" ht="13.8" x14ac:dyDescent="0.25">
      <c r="A139" s="145" t="s">
        <v>490</v>
      </c>
      <c r="B139" s="177" t="str">
        <f>IFERROR(INDEX('Annex 1 LV, HV and UMS charges'!$B$14:$B$45,MATCH($A139,'Annex 1 LV, HV and UMS charges'!$A$14:$A$310,0)),INDEX('Annex 4 LDNO charges'!$B$14:$B$203,MATCH($A139,'Annex 4 LDNO charges'!$A$14:$A$203,0)))</f>
        <v>BXN</v>
      </c>
      <c r="C139" s="178">
        <f>IFERROR(INDEX('Annex 1 LV, HV and UMS charges'!$C$14:$C$45,MATCH($A139,'Annex 1 LV, HV and UMS charges'!$A$14:$A$310,0)),INDEX('Annex 4 LDNO charges'!$C$14:$C$203,MATCH($A139,'Annex 4 LDNO charges'!$A$14:$A$203,0)))</f>
        <v>0</v>
      </c>
      <c r="D139" s="40"/>
      <c r="E139" s="40"/>
      <c r="F139" s="39">
        <v>0</v>
      </c>
    </row>
    <row r="140" spans="1:6" ht="13.8" x14ac:dyDescent="0.25">
      <c r="A140" s="145" t="s">
        <v>621</v>
      </c>
      <c r="B140" s="177" t="str">
        <f>IFERROR(INDEX('Annex 1 LV, HV and UMS charges'!$B$14:$B$45,MATCH($A140,'Annex 1 LV, HV and UMS charges'!$A$14:$A$310,0)),INDEX('Annex 4 LDNO charges'!$B$14:$B$203,MATCH($A140,'Annex 4 LDNO charges'!$A$14:$A$203,0)))</f>
        <v/>
      </c>
      <c r="C140" s="178" t="str">
        <f>IFERROR(INDEX('Annex 1 LV, HV and UMS charges'!$C$14:$C$45,MATCH($A140,'Annex 1 LV, HV and UMS charges'!$A$14:$A$310,0)),INDEX('Annex 4 LDNO charges'!$C$14:$C$203,MATCH($A140,'Annex 4 LDNO charges'!$A$14:$A$203,0)))</f>
        <v>1, 2 or 0</v>
      </c>
      <c r="D140" s="211">
        <v>0.18627539711380103</v>
      </c>
      <c r="E140" s="211">
        <v>0</v>
      </c>
      <c r="F140" s="39">
        <v>0.46562202651327755</v>
      </c>
    </row>
    <row r="141" spans="1:6" ht="13.8" x14ac:dyDescent="0.25">
      <c r="A141" s="145" t="s">
        <v>622</v>
      </c>
      <c r="B141" s="177" t="str">
        <f>IFERROR(INDEX('Annex 1 LV, HV and UMS charges'!$B$14:$B$45,MATCH($A141,'Annex 1 LV, HV and UMS charges'!$A$14:$A$310,0)),INDEX('Annex 4 LDNO charges'!$B$14:$B$203,MATCH($A141,'Annex 4 LDNO charges'!$A$14:$A$203,0)))</f>
        <v/>
      </c>
      <c r="C141" s="178" t="str">
        <f>IFERROR(INDEX('Annex 1 LV, HV and UMS charges'!$C$14:$C$45,MATCH($A141,'Annex 1 LV, HV and UMS charges'!$A$14:$A$310,0)),INDEX('Annex 4 LDNO charges'!$C$14:$C$203,MATCH($A141,'Annex 4 LDNO charges'!$A$14:$A$203,0)))</f>
        <v>2</v>
      </c>
      <c r="D141" s="211">
        <v>0</v>
      </c>
      <c r="E141" s="211">
        <v>0</v>
      </c>
      <c r="F141" s="39">
        <v>0</v>
      </c>
    </row>
    <row r="142" spans="1:6" ht="13.8" x14ac:dyDescent="0.25">
      <c r="A142" s="145" t="s">
        <v>623</v>
      </c>
      <c r="B142" s="177" t="str">
        <f>IFERROR(INDEX('Annex 1 LV, HV and UMS charges'!$B$14:$B$45,MATCH($A142,'Annex 1 LV, HV and UMS charges'!$A$14:$A$310,0)),INDEX('Annex 4 LDNO charges'!$B$14:$B$203,MATCH($A142,'Annex 4 LDNO charges'!$A$14:$A$203,0)))</f>
        <v/>
      </c>
      <c r="C142" s="178" t="str">
        <f>IFERROR(INDEX('Annex 1 LV, HV and UMS charges'!$C$14:$C$45,MATCH($A142,'Annex 1 LV, HV and UMS charges'!$A$14:$A$310,0)),INDEX('Annex 4 LDNO charges'!$C$14:$C$203,MATCH($A142,'Annex 4 LDNO charges'!$A$14:$A$203,0)))</f>
        <v>3 to 8 or 0</v>
      </c>
      <c r="D142" s="40"/>
      <c r="E142" s="40"/>
      <c r="F142" s="39">
        <v>0.46562202651327755</v>
      </c>
    </row>
    <row r="143" spans="1:6" ht="13.8" x14ac:dyDescent="0.25">
      <c r="A143" s="145" t="s">
        <v>624</v>
      </c>
      <c r="B143" s="177" t="str">
        <f>IFERROR(INDEX('Annex 1 LV, HV and UMS charges'!$B$14:$B$45,MATCH($A143,'Annex 1 LV, HV and UMS charges'!$A$14:$A$310,0)),INDEX('Annex 4 LDNO charges'!$B$14:$B$203,MATCH($A143,'Annex 4 LDNO charges'!$A$14:$A$203,0)))</f>
        <v/>
      </c>
      <c r="C143" s="178" t="str">
        <f>IFERROR(INDEX('Annex 1 LV, HV and UMS charges'!$C$14:$C$45,MATCH($A143,'Annex 1 LV, HV and UMS charges'!$A$14:$A$310,0)),INDEX('Annex 4 LDNO charges'!$C$14:$C$203,MATCH($A143,'Annex 4 LDNO charges'!$A$14:$A$203,0)))</f>
        <v>3 to 8 or 0</v>
      </c>
      <c r="D143" s="40"/>
      <c r="E143" s="40"/>
      <c r="F143" s="39">
        <v>0.46562202651327755</v>
      </c>
    </row>
    <row r="144" spans="1:6" ht="13.8" x14ac:dyDescent="0.25">
      <c r="A144" s="145" t="s">
        <v>625</v>
      </c>
      <c r="B144" s="177" t="str">
        <f>IFERROR(INDEX('Annex 1 LV, HV and UMS charges'!$B$14:$B$45,MATCH($A144,'Annex 1 LV, HV and UMS charges'!$A$14:$A$310,0)),INDEX('Annex 4 LDNO charges'!$B$14:$B$203,MATCH($A144,'Annex 4 LDNO charges'!$A$14:$A$203,0)))</f>
        <v/>
      </c>
      <c r="C144" s="178" t="str">
        <f>IFERROR(INDEX('Annex 1 LV, HV and UMS charges'!$C$14:$C$45,MATCH($A144,'Annex 1 LV, HV and UMS charges'!$A$14:$A$310,0)),INDEX('Annex 4 LDNO charges'!$C$14:$C$203,MATCH($A144,'Annex 4 LDNO charges'!$A$14:$A$203,0)))</f>
        <v>3 to 8 or 0</v>
      </c>
      <c r="D144" s="40"/>
      <c r="E144" s="40"/>
      <c r="F144" s="39">
        <v>0.46562202651327755</v>
      </c>
    </row>
    <row r="145" spans="1:6" ht="13.8" x14ac:dyDescent="0.25">
      <c r="A145" s="145" t="s">
        <v>626</v>
      </c>
      <c r="B145" s="177" t="str">
        <f>IFERROR(INDEX('Annex 1 LV, HV and UMS charges'!$B$14:$B$45,MATCH($A145,'Annex 1 LV, HV and UMS charges'!$A$14:$A$310,0)),INDEX('Annex 4 LDNO charges'!$B$14:$B$203,MATCH($A145,'Annex 4 LDNO charges'!$A$14:$A$203,0)))</f>
        <v/>
      </c>
      <c r="C145" s="178" t="str">
        <f>IFERROR(INDEX('Annex 1 LV, HV and UMS charges'!$C$14:$C$45,MATCH($A145,'Annex 1 LV, HV and UMS charges'!$A$14:$A$310,0)),INDEX('Annex 4 LDNO charges'!$C$14:$C$203,MATCH($A145,'Annex 4 LDNO charges'!$A$14:$A$203,0)))</f>
        <v>3 to 8 or 0</v>
      </c>
      <c r="D145" s="40"/>
      <c r="E145" s="40"/>
      <c r="F145" s="39">
        <v>0.46562202651327755</v>
      </c>
    </row>
    <row r="146" spans="1:6" ht="13.8" x14ac:dyDescent="0.25">
      <c r="A146" s="145" t="s">
        <v>627</v>
      </c>
      <c r="B146" s="177" t="str">
        <f>IFERROR(INDEX('Annex 1 LV, HV and UMS charges'!$B$14:$B$45,MATCH($A146,'Annex 1 LV, HV and UMS charges'!$A$14:$A$310,0)),INDEX('Annex 4 LDNO charges'!$B$14:$B$203,MATCH($A146,'Annex 4 LDNO charges'!$A$14:$A$203,0)))</f>
        <v/>
      </c>
      <c r="C146" s="178" t="str">
        <f>IFERROR(INDEX('Annex 1 LV, HV and UMS charges'!$C$14:$C$45,MATCH($A146,'Annex 1 LV, HV and UMS charges'!$A$14:$A$310,0)),INDEX('Annex 4 LDNO charges'!$C$14:$C$203,MATCH($A146,'Annex 4 LDNO charges'!$A$14:$A$203,0)))</f>
        <v>3 to 8 or 0</v>
      </c>
      <c r="D146" s="40"/>
      <c r="E146" s="40"/>
      <c r="F146" s="39">
        <v>0.46562202651327755</v>
      </c>
    </row>
    <row r="147" spans="1:6" ht="13.8" x14ac:dyDescent="0.25">
      <c r="A147" s="145" t="s">
        <v>491</v>
      </c>
      <c r="B147" s="177" t="str">
        <f>IFERROR(INDEX('Annex 1 LV, HV and UMS charges'!$B$14:$B$45,MATCH($A147,'Annex 1 LV, HV and UMS charges'!$A$14:$A$310,0)),INDEX('Annex 4 LDNO charges'!$B$14:$B$203,MATCH($A147,'Annex 4 LDNO charges'!$A$14:$A$203,0)))</f>
        <v/>
      </c>
      <c r="C147" s="178" t="str">
        <f>IFERROR(INDEX('Annex 1 LV, HV and UMS charges'!$C$14:$C$45,MATCH($A147,'Annex 1 LV, HV and UMS charges'!$A$14:$A$310,0)),INDEX('Annex 4 LDNO charges'!$C$14:$C$203,MATCH($A147,'Annex 4 LDNO charges'!$A$14:$A$203,0)))</f>
        <v>4</v>
      </c>
      <c r="D147" s="40"/>
      <c r="E147" s="40"/>
      <c r="F147" s="39">
        <v>0</v>
      </c>
    </row>
    <row r="148" spans="1:6" ht="13.8" x14ac:dyDescent="0.25">
      <c r="A148" s="145" t="s">
        <v>628</v>
      </c>
      <c r="B148" s="177" t="str">
        <f>IFERROR(INDEX('Annex 1 LV, HV and UMS charges'!$B$14:$B$45,MATCH($A148,'Annex 1 LV, HV and UMS charges'!$A$14:$A$310,0)),INDEX('Annex 4 LDNO charges'!$B$14:$B$203,MATCH($A148,'Annex 4 LDNO charges'!$A$14:$A$203,0)))</f>
        <v/>
      </c>
      <c r="C148" s="178">
        <f>IFERROR(INDEX('Annex 1 LV, HV and UMS charges'!$C$14:$C$45,MATCH($A148,'Annex 1 LV, HV and UMS charges'!$A$14:$A$310,0)),INDEX('Annex 4 LDNO charges'!$C$14:$C$203,MATCH($A148,'Annex 4 LDNO charges'!$A$14:$A$203,0)))</f>
        <v>0</v>
      </c>
      <c r="D148" s="40"/>
      <c r="E148" s="40"/>
      <c r="F148" s="39">
        <v>0.46562202651327755</v>
      </c>
    </row>
    <row r="149" spans="1:6" ht="13.8" x14ac:dyDescent="0.25">
      <c r="A149" s="145" t="s">
        <v>629</v>
      </c>
      <c r="B149" s="177" t="str">
        <f>IFERROR(INDEX('Annex 1 LV, HV and UMS charges'!$B$14:$B$45,MATCH($A149,'Annex 1 LV, HV and UMS charges'!$A$14:$A$310,0)),INDEX('Annex 4 LDNO charges'!$B$14:$B$203,MATCH($A149,'Annex 4 LDNO charges'!$A$14:$A$203,0)))</f>
        <v/>
      </c>
      <c r="C149" s="178">
        <f>IFERROR(INDEX('Annex 1 LV, HV and UMS charges'!$C$14:$C$45,MATCH($A149,'Annex 1 LV, HV and UMS charges'!$A$14:$A$310,0)),INDEX('Annex 4 LDNO charges'!$C$14:$C$203,MATCH($A149,'Annex 4 LDNO charges'!$A$14:$A$203,0)))</f>
        <v>0</v>
      </c>
      <c r="D149" s="40"/>
      <c r="E149" s="40"/>
      <c r="F149" s="39">
        <v>0.46562202651327755</v>
      </c>
    </row>
    <row r="150" spans="1:6" ht="13.8" x14ac:dyDescent="0.25">
      <c r="A150" s="145" t="s">
        <v>630</v>
      </c>
      <c r="B150" s="177" t="str">
        <f>IFERROR(INDEX('Annex 1 LV, HV and UMS charges'!$B$14:$B$45,MATCH($A150,'Annex 1 LV, HV and UMS charges'!$A$14:$A$310,0)),INDEX('Annex 4 LDNO charges'!$B$14:$B$203,MATCH($A150,'Annex 4 LDNO charges'!$A$14:$A$203,0)))</f>
        <v/>
      </c>
      <c r="C150" s="178">
        <f>IFERROR(INDEX('Annex 1 LV, HV and UMS charges'!$C$14:$C$45,MATCH($A150,'Annex 1 LV, HV and UMS charges'!$A$14:$A$310,0)),INDEX('Annex 4 LDNO charges'!$C$14:$C$203,MATCH($A150,'Annex 4 LDNO charges'!$A$14:$A$203,0)))</f>
        <v>0</v>
      </c>
      <c r="D150" s="40"/>
      <c r="E150" s="40"/>
      <c r="F150" s="39">
        <v>0.46562202651327755</v>
      </c>
    </row>
    <row r="151" spans="1:6" ht="13.8" x14ac:dyDescent="0.25">
      <c r="A151" s="145" t="s">
        <v>631</v>
      </c>
      <c r="B151" s="177" t="str">
        <f>IFERROR(INDEX('Annex 1 LV, HV and UMS charges'!$B$14:$B$45,MATCH($A151,'Annex 1 LV, HV and UMS charges'!$A$14:$A$310,0)),INDEX('Annex 4 LDNO charges'!$B$14:$B$203,MATCH($A151,'Annex 4 LDNO charges'!$A$14:$A$203,0)))</f>
        <v/>
      </c>
      <c r="C151" s="178">
        <f>IFERROR(INDEX('Annex 1 LV, HV and UMS charges'!$C$14:$C$45,MATCH($A151,'Annex 1 LV, HV and UMS charges'!$A$14:$A$310,0)),INDEX('Annex 4 LDNO charges'!$C$14:$C$203,MATCH($A151,'Annex 4 LDNO charges'!$A$14:$A$203,0)))</f>
        <v>0</v>
      </c>
      <c r="D151" s="40"/>
      <c r="E151" s="40"/>
      <c r="F151" s="39">
        <v>0.46562202651327755</v>
      </c>
    </row>
    <row r="152" spans="1:6" ht="13.8" x14ac:dyDescent="0.25">
      <c r="A152" s="145" t="s">
        <v>632</v>
      </c>
      <c r="B152" s="177" t="str">
        <f>IFERROR(INDEX('Annex 1 LV, HV and UMS charges'!$B$14:$B$45,MATCH($A152,'Annex 1 LV, HV and UMS charges'!$A$14:$A$310,0)),INDEX('Annex 4 LDNO charges'!$B$14:$B$203,MATCH($A152,'Annex 4 LDNO charges'!$A$14:$A$203,0)))</f>
        <v/>
      </c>
      <c r="C152" s="178">
        <f>IFERROR(INDEX('Annex 1 LV, HV and UMS charges'!$C$14:$C$45,MATCH($A152,'Annex 1 LV, HV and UMS charges'!$A$14:$A$310,0)),INDEX('Annex 4 LDNO charges'!$C$14:$C$203,MATCH($A152,'Annex 4 LDNO charges'!$A$14:$A$203,0)))</f>
        <v>0</v>
      </c>
      <c r="D152" s="40"/>
      <c r="E152" s="40"/>
      <c r="F152" s="39">
        <v>0.46562202651327755</v>
      </c>
    </row>
    <row r="153" spans="1:6" ht="13.8" x14ac:dyDescent="0.25">
      <c r="A153" s="145" t="s">
        <v>633</v>
      </c>
      <c r="B153" s="177" t="str">
        <f>IFERROR(INDEX('Annex 1 LV, HV and UMS charges'!$B$14:$B$45,MATCH($A153,'Annex 1 LV, HV and UMS charges'!$A$14:$A$310,0)),INDEX('Annex 4 LDNO charges'!$B$14:$B$203,MATCH($A153,'Annex 4 LDNO charges'!$A$14:$A$203,0)))</f>
        <v/>
      </c>
      <c r="C153" s="178">
        <f>IFERROR(INDEX('Annex 1 LV, HV and UMS charges'!$C$14:$C$45,MATCH($A153,'Annex 1 LV, HV and UMS charges'!$A$14:$A$310,0)),INDEX('Annex 4 LDNO charges'!$C$14:$C$203,MATCH($A153,'Annex 4 LDNO charges'!$A$14:$A$203,0)))</f>
        <v>0</v>
      </c>
      <c r="D153" s="40"/>
      <c r="E153" s="40"/>
      <c r="F153" s="39">
        <v>0.46562202651327755</v>
      </c>
    </row>
    <row r="154" spans="1:6" ht="13.8" x14ac:dyDescent="0.25">
      <c r="A154" s="145" t="s">
        <v>634</v>
      </c>
      <c r="B154" s="177" t="str">
        <f>IFERROR(INDEX('Annex 1 LV, HV and UMS charges'!$B$14:$B$45,MATCH($A154,'Annex 1 LV, HV and UMS charges'!$A$14:$A$310,0)),INDEX('Annex 4 LDNO charges'!$B$14:$B$203,MATCH($A154,'Annex 4 LDNO charges'!$A$14:$A$203,0)))</f>
        <v/>
      </c>
      <c r="C154" s="178">
        <f>IFERROR(INDEX('Annex 1 LV, HV and UMS charges'!$C$14:$C$45,MATCH($A154,'Annex 1 LV, HV and UMS charges'!$A$14:$A$310,0)),INDEX('Annex 4 LDNO charges'!$C$14:$C$203,MATCH($A154,'Annex 4 LDNO charges'!$A$14:$A$203,0)))</f>
        <v>0</v>
      </c>
      <c r="D154" s="40"/>
      <c r="E154" s="40"/>
      <c r="F154" s="39">
        <v>0.46562202651327755</v>
      </c>
    </row>
    <row r="155" spans="1:6" ht="13.8" x14ac:dyDescent="0.25">
      <c r="A155" s="145" t="s">
        <v>635</v>
      </c>
      <c r="B155" s="177" t="str">
        <f>IFERROR(INDEX('Annex 1 LV, HV and UMS charges'!$B$14:$B$45,MATCH($A155,'Annex 1 LV, HV and UMS charges'!$A$14:$A$310,0)),INDEX('Annex 4 LDNO charges'!$B$14:$B$203,MATCH($A155,'Annex 4 LDNO charges'!$A$14:$A$203,0)))</f>
        <v/>
      </c>
      <c r="C155" s="178">
        <f>IFERROR(INDEX('Annex 1 LV, HV and UMS charges'!$C$14:$C$45,MATCH($A155,'Annex 1 LV, HV and UMS charges'!$A$14:$A$310,0)),INDEX('Annex 4 LDNO charges'!$C$14:$C$203,MATCH($A155,'Annex 4 LDNO charges'!$A$14:$A$203,0)))</f>
        <v>0</v>
      </c>
      <c r="D155" s="40"/>
      <c r="E155" s="40"/>
      <c r="F155" s="39">
        <v>0.46562202651327755</v>
      </c>
    </row>
    <row r="156" spans="1:6" ht="13.8" x14ac:dyDescent="0.25">
      <c r="A156" s="145" t="s">
        <v>636</v>
      </c>
      <c r="B156" s="177" t="str">
        <f>IFERROR(INDEX('Annex 1 LV, HV and UMS charges'!$B$14:$B$45,MATCH($A156,'Annex 1 LV, HV and UMS charges'!$A$14:$A$310,0)),INDEX('Annex 4 LDNO charges'!$B$14:$B$203,MATCH($A156,'Annex 4 LDNO charges'!$A$14:$A$203,0)))</f>
        <v/>
      </c>
      <c r="C156" s="178">
        <f>IFERROR(INDEX('Annex 1 LV, HV and UMS charges'!$C$14:$C$45,MATCH($A156,'Annex 1 LV, HV and UMS charges'!$A$14:$A$310,0)),INDEX('Annex 4 LDNO charges'!$C$14:$C$203,MATCH($A156,'Annex 4 LDNO charges'!$A$14:$A$203,0)))</f>
        <v>0</v>
      </c>
      <c r="D156" s="40"/>
      <c r="E156" s="40"/>
      <c r="F156" s="39">
        <v>0.46562202651327755</v>
      </c>
    </row>
    <row r="157" spans="1:6" ht="13.8" x14ac:dyDescent="0.25">
      <c r="A157" s="145" t="s">
        <v>637</v>
      </c>
      <c r="B157" s="177" t="str">
        <f>IFERROR(INDEX('Annex 1 LV, HV and UMS charges'!$B$14:$B$45,MATCH($A157,'Annex 1 LV, HV and UMS charges'!$A$14:$A$310,0)),INDEX('Annex 4 LDNO charges'!$B$14:$B$203,MATCH($A157,'Annex 4 LDNO charges'!$A$14:$A$203,0)))</f>
        <v/>
      </c>
      <c r="C157" s="178">
        <f>IFERROR(INDEX('Annex 1 LV, HV and UMS charges'!$C$14:$C$45,MATCH($A157,'Annex 1 LV, HV and UMS charges'!$A$14:$A$310,0)),INDEX('Annex 4 LDNO charges'!$C$14:$C$203,MATCH($A157,'Annex 4 LDNO charges'!$A$14:$A$203,0)))</f>
        <v>0</v>
      </c>
      <c r="D157" s="40"/>
      <c r="E157" s="40"/>
      <c r="F157" s="39">
        <v>0.46562202651327755</v>
      </c>
    </row>
    <row r="158" spans="1:6" ht="13.8" x14ac:dyDescent="0.25">
      <c r="A158" s="145" t="s">
        <v>638</v>
      </c>
      <c r="B158" s="177" t="str">
        <f>IFERROR(INDEX('Annex 1 LV, HV and UMS charges'!$B$14:$B$45,MATCH($A158,'Annex 1 LV, HV and UMS charges'!$A$14:$A$310,0)),INDEX('Annex 4 LDNO charges'!$B$14:$B$203,MATCH($A158,'Annex 4 LDNO charges'!$A$14:$A$203,0)))</f>
        <v/>
      </c>
      <c r="C158" s="178">
        <f>IFERROR(INDEX('Annex 1 LV, HV and UMS charges'!$C$14:$C$45,MATCH($A158,'Annex 1 LV, HV and UMS charges'!$A$14:$A$310,0)),INDEX('Annex 4 LDNO charges'!$C$14:$C$203,MATCH($A158,'Annex 4 LDNO charges'!$A$14:$A$203,0)))</f>
        <v>0</v>
      </c>
      <c r="D158" s="40"/>
      <c r="E158" s="40"/>
      <c r="F158" s="39">
        <v>0.46562202651327755</v>
      </c>
    </row>
    <row r="159" spans="1:6" ht="13.8" x14ac:dyDescent="0.25">
      <c r="A159" s="145" t="s">
        <v>639</v>
      </c>
      <c r="B159" s="177" t="str">
        <f>IFERROR(INDEX('Annex 1 LV, HV and UMS charges'!$B$14:$B$45,MATCH($A159,'Annex 1 LV, HV and UMS charges'!$A$14:$A$310,0)),INDEX('Annex 4 LDNO charges'!$B$14:$B$203,MATCH($A159,'Annex 4 LDNO charges'!$A$14:$A$203,0)))</f>
        <v/>
      </c>
      <c r="C159" s="178">
        <f>IFERROR(INDEX('Annex 1 LV, HV and UMS charges'!$C$14:$C$45,MATCH($A159,'Annex 1 LV, HV and UMS charges'!$A$14:$A$310,0)),INDEX('Annex 4 LDNO charges'!$C$14:$C$203,MATCH($A159,'Annex 4 LDNO charges'!$A$14:$A$203,0)))</f>
        <v>0</v>
      </c>
      <c r="D159" s="40"/>
      <c r="E159" s="40"/>
      <c r="F159" s="39">
        <v>0.46562202651327755</v>
      </c>
    </row>
    <row r="160" spans="1:6" ht="13.8" x14ac:dyDescent="0.25">
      <c r="A160" s="145" t="s">
        <v>640</v>
      </c>
      <c r="B160" s="177" t="str">
        <f>IFERROR(INDEX('Annex 1 LV, HV and UMS charges'!$B$14:$B$45,MATCH($A160,'Annex 1 LV, HV and UMS charges'!$A$14:$A$310,0)),INDEX('Annex 4 LDNO charges'!$B$14:$B$203,MATCH($A160,'Annex 4 LDNO charges'!$A$14:$A$203,0)))</f>
        <v/>
      </c>
      <c r="C160" s="178">
        <f>IFERROR(INDEX('Annex 1 LV, HV and UMS charges'!$C$14:$C$45,MATCH($A160,'Annex 1 LV, HV and UMS charges'!$A$14:$A$310,0)),INDEX('Annex 4 LDNO charges'!$C$14:$C$203,MATCH($A160,'Annex 4 LDNO charges'!$A$14:$A$203,0)))</f>
        <v>0</v>
      </c>
      <c r="D160" s="40"/>
      <c r="E160" s="40"/>
      <c r="F160" s="39">
        <v>0.46562202651327755</v>
      </c>
    </row>
    <row r="161" spans="1:6" ht="13.8" x14ac:dyDescent="0.25">
      <c r="A161" s="145" t="s">
        <v>641</v>
      </c>
      <c r="B161" s="177" t="str">
        <f>IFERROR(INDEX('Annex 1 LV, HV and UMS charges'!$B$14:$B$45,MATCH($A161,'Annex 1 LV, HV and UMS charges'!$A$14:$A$310,0)),INDEX('Annex 4 LDNO charges'!$B$14:$B$203,MATCH($A161,'Annex 4 LDNO charges'!$A$14:$A$203,0)))</f>
        <v/>
      </c>
      <c r="C161" s="178">
        <f>IFERROR(INDEX('Annex 1 LV, HV and UMS charges'!$C$14:$C$45,MATCH($A161,'Annex 1 LV, HV and UMS charges'!$A$14:$A$310,0)),INDEX('Annex 4 LDNO charges'!$C$14:$C$203,MATCH($A161,'Annex 4 LDNO charges'!$A$14:$A$203,0)))</f>
        <v>0</v>
      </c>
      <c r="D161" s="40"/>
      <c r="E161" s="40"/>
      <c r="F161" s="39">
        <v>0.46562202651327755</v>
      </c>
    </row>
    <row r="162" spans="1:6" ht="13.8" x14ac:dyDescent="0.25">
      <c r="A162" s="145" t="s">
        <v>642</v>
      </c>
      <c r="B162" s="177" t="str">
        <f>IFERROR(INDEX('Annex 1 LV, HV and UMS charges'!$B$14:$B$45,MATCH($A162,'Annex 1 LV, HV and UMS charges'!$A$14:$A$310,0)),INDEX('Annex 4 LDNO charges'!$B$14:$B$203,MATCH($A162,'Annex 4 LDNO charges'!$A$14:$A$203,0)))</f>
        <v/>
      </c>
      <c r="C162" s="178">
        <f>IFERROR(INDEX('Annex 1 LV, HV and UMS charges'!$C$14:$C$45,MATCH($A162,'Annex 1 LV, HV and UMS charges'!$A$14:$A$310,0)),INDEX('Annex 4 LDNO charges'!$C$14:$C$203,MATCH($A162,'Annex 4 LDNO charges'!$A$14:$A$203,0)))</f>
        <v>0</v>
      </c>
      <c r="D162" s="40"/>
      <c r="E162" s="40"/>
      <c r="F162" s="39">
        <v>0.46562202651327755</v>
      </c>
    </row>
    <row r="163" spans="1:6" ht="13.8" x14ac:dyDescent="0.25">
      <c r="A163" s="145" t="s">
        <v>492</v>
      </c>
      <c r="B163" s="177" t="str">
        <f>IFERROR(INDEX('Annex 1 LV, HV and UMS charges'!$B$14:$B$45,MATCH($A163,'Annex 1 LV, HV and UMS charges'!$A$14:$A$310,0)),INDEX('Annex 4 LDNO charges'!$B$14:$B$203,MATCH($A163,'Annex 4 LDNO charges'!$A$14:$A$203,0)))</f>
        <v/>
      </c>
      <c r="C163" s="178" t="str">
        <f>IFERROR(INDEX('Annex 1 LV, HV and UMS charges'!$C$14:$C$45,MATCH($A163,'Annex 1 LV, HV and UMS charges'!$A$14:$A$310,0)),INDEX('Annex 4 LDNO charges'!$C$14:$C$203,MATCH($A163,'Annex 4 LDNO charges'!$A$14:$A$203,0)))</f>
        <v>0, 1 or 8</v>
      </c>
      <c r="D163" s="40"/>
      <c r="E163" s="40"/>
      <c r="F163" s="39">
        <v>0</v>
      </c>
    </row>
    <row r="164" spans="1:6" ht="13.8" x14ac:dyDescent="0.25">
      <c r="A164" s="145" t="s">
        <v>493</v>
      </c>
      <c r="B164" s="177" t="str">
        <f>IFERROR(INDEX('Annex 1 LV, HV and UMS charges'!$B$14:$B$45,MATCH($A164,'Annex 1 LV, HV and UMS charges'!$A$14:$A$310,0)),INDEX('Annex 4 LDNO charges'!$B$14:$B$203,MATCH($A164,'Annex 4 LDNO charges'!$A$14:$A$203,0)))</f>
        <v/>
      </c>
      <c r="C164" s="178">
        <f>IFERROR(INDEX('Annex 1 LV, HV and UMS charges'!$C$14:$C$45,MATCH($A164,'Annex 1 LV, HV and UMS charges'!$A$14:$A$310,0)),INDEX('Annex 4 LDNO charges'!$C$14:$C$203,MATCH($A164,'Annex 4 LDNO charges'!$A$14:$A$203,0)))</f>
        <v>0</v>
      </c>
      <c r="D164" s="40"/>
      <c r="E164" s="40"/>
      <c r="F164" s="39">
        <v>0</v>
      </c>
    </row>
    <row r="165" spans="1:6" ht="13.8" x14ac:dyDescent="0.25">
      <c r="A165" s="145" t="s">
        <v>494</v>
      </c>
      <c r="B165" s="177" t="str">
        <f>IFERROR(INDEX('Annex 1 LV, HV and UMS charges'!$B$14:$B$45,MATCH($A165,'Annex 1 LV, HV and UMS charges'!$A$14:$A$310,0)),INDEX('Annex 4 LDNO charges'!$B$14:$B$203,MATCH($A165,'Annex 4 LDNO charges'!$A$14:$A$203,0)))</f>
        <v/>
      </c>
      <c r="C165" s="178">
        <f>IFERROR(INDEX('Annex 1 LV, HV and UMS charges'!$C$14:$C$45,MATCH($A165,'Annex 1 LV, HV and UMS charges'!$A$14:$A$310,0)),INDEX('Annex 4 LDNO charges'!$C$14:$C$203,MATCH($A165,'Annex 4 LDNO charges'!$A$14:$A$203,0)))</f>
        <v>0</v>
      </c>
      <c r="D165" s="40"/>
      <c r="E165" s="40"/>
      <c r="F165" s="39">
        <v>0</v>
      </c>
    </row>
    <row r="166" spans="1:6" ht="13.8" x14ac:dyDescent="0.25">
      <c r="A166" s="145" t="s">
        <v>495</v>
      </c>
      <c r="B166" s="177" t="str">
        <f>IFERROR(INDEX('Annex 1 LV, HV and UMS charges'!$B$14:$B$45,MATCH($A166,'Annex 1 LV, HV and UMS charges'!$A$14:$A$310,0)),INDEX('Annex 4 LDNO charges'!$B$14:$B$203,MATCH($A166,'Annex 4 LDNO charges'!$A$14:$A$203,0)))</f>
        <v/>
      </c>
      <c r="C166" s="178">
        <f>IFERROR(INDEX('Annex 1 LV, HV and UMS charges'!$C$14:$C$45,MATCH($A166,'Annex 1 LV, HV and UMS charges'!$A$14:$A$310,0)),INDEX('Annex 4 LDNO charges'!$C$14:$C$203,MATCH($A166,'Annex 4 LDNO charges'!$A$14:$A$203,0)))</f>
        <v>0</v>
      </c>
      <c r="D166" s="40"/>
      <c r="E166" s="40"/>
      <c r="F166" s="39">
        <v>0</v>
      </c>
    </row>
    <row r="167" spans="1:6" ht="13.8" x14ac:dyDescent="0.25">
      <c r="A167" s="145" t="s">
        <v>496</v>
      </c>
      <c r="B167" s="177" t="str">
        <f>IFERROR(INDEX('Annex 1 LV, HV and UMS charges'!$B$14:$B$45,MATCH($A167,'Annex 1 LV, HV and UMS charges'!$A$14:$A$310,0)),INDEX('Annex 4 LDNO charges'!$B$14:$B$203,MATCH($A167,'Annex 4 LDNO charges'!$A$14:$A$203,0)))</f>
        <v/>
      </c>
      <c r="C167" s="178">
        <f>IFERROR(INDEX('Annex 1 LV, HV and UMS charges'!$C$14:$C$45,MATCH($A167,'Annex 1 LV, HV and UMS charges'!$A$14:$A$310,0)),INDEX('Annex 4 LDNO charges'!$C$14:$C$203,MATCH($A167,'Annex 4 LDNO charges'!$A$14:$A$203,0)))</f>
        <v>0</v>
      </c>
      <c r="D167" s="40"/>
      <c r="E167" s="40"/>
      <c r="F167" s="39">
        <v>0</v>
      </c>
    </row>
    <row r="168" spans="1:6" ht="13.8" x14ac:dyDescent="0.25">
      <c r="A168" s="145" t="s">
        <v>497</v>
      </c>
      <c r="B168" s="177" t="str">
        <f>IFERROR(INDEX('Annex 1 LV, HV and UMS charges'!$B$14:$B$45,MATCH($A168,'Annex 1 LV, HV and UMS charges'!$A$14:$A$310,0)),INDEX('Annex 4 LDNO charges'!$B$14:$B$203,MATCH($A168,'Annex 4 LDNO charges'!$A$14:$A$203,0)))</f>
        <v/>
      </c>
      <c r="C168" s="178">
        <f>IFERROR(INDEX('Annex 1 LV, HV and UMS charges'!$C$14:$C$45,MATCH($A168,'Annex 1 LV, HV and UMS charges'!$A$14:$A$310,0)),INDEX('Annex 4 LDNO charges'!$C$14:$C$203,MATCH($A168,'Annex 4 LDNO charges'!$A$14:$A$203,0)))</f>
        <v>0</v>
      </c>
      <c r="D168" s="40"/>
      <c r="E168" s="40"/>
      <c r="F168" s="39">
        <v>0</v>
      </c>
    </row>
    <row r="169" spans="1:6" ht="13.8" x14ac:dyDescent="0.25">
      <c r="A169" s="145" t="s">
        <v>599</v>
      </c>
      <c r="B169" s="177" t="str">
        <f>IFERROR(INDEX('Annex 1 LV, HV and UMS charges'!$B$14:$B$45,MATCH($A169,'Annex 1 LV, HV and UMS charges'!$A$14:$A$310,0)),INDEX('Annex 4 LDNO charges'!$B$14:$B$203,MATCH($A169,'Annex 4 LDNO charges'!$A$14:$A$203,0)))</f>
        <v/>
      </c>
      <c r="C169" s="178" t="str">
        <f>IFERROR(INDEX('Annex 1 LV, HV and UMS charges'!$C$14:$C$45,MATCH($A169,'Annex 1 LV, HV and UMS charges'!$A$14:$A$310,0)),INDEX('Annex 4 LDNO charges'!$C$14:$C$203,MATCH($A169,'Annex 4 LDNO charges'!$A$14:$A$203,0)))</f>
        <v>1, 2 or 0</v>
      </c>
      <c r="D169" s="211">
        <v>0.18627539711380103</v>
      </c>
      <c r="E169" s="211">
        <v>0</v>
      </c>
      <c r="F169" s="39">
        <v>0.46562202651327755</v>
      </c>
    </row>
    <row r="170" spans="1:6" ht="13.8" x14ac:dyDescent="0.25">
      <c r="A170" s="145" t="s">
        <v>600</v>
      </c>
      <c r="B170" s="177" t="str">
        <f>IFERROR(INDEX('Annex 1 LV, HV and UMS charges'!$B$14:$B$45,MATCH($A170,'Annex 1 LV, HV and UMS charges'!$A$14:$A$310,0)),INDEX('Annex 4 LDNO charges'!$B$14:$B$203,MATCH($A170,'Annex 4 LDNO charges'!$A$14:$A$203,0)))</f>
        <v/>
      </c>
      <c r="C170" s="178" t="str">
        <f>IFERROR(INDEX('Annex 1 LV, HV and UMS charges'!$C$14:$C$45,MATCH($A170,'Annex 1 LV, HV and UMS charges'!$A$14:$A$310,0)),INDEX('Annex 4 LDNO charges'!$C$14:$C$203,MATCH($A170,'Annex 4 LDNO charges'!$A$14:$A$203,0)))</f>
        <v>2</v>
      </c>
      <c r="D170" s="211">
        <v>0</v>
      </c>
      <c r="E170" s="211">
        <v>0</v>
      </c>
      <c r="F170" s="39">
        <v>0</v>
      </c>
    </row>
    <row r="171" spans="1:6" ht="13.8" x14ac:dyDescent="0.25">
      <c r="A171" s="145" t="s">
        <v>601</v>
      </c>
      <c r="B171" s="177" t="str">
        <f>IFERROR(INDEX('Annex 1 LV, HV and UMS charges'!$B$14:$B$45,MATCH($A171,'Annex 1 LV, HV and UMS charges'!$A$14:$A$310,0)),INDEX('Annex 4 LDNO charges'!$B$14:$B$203,MATCH($A171,'Annex 4 LDNO charges'!$A$14:$A$203,0)))</f>
        <v/>
      </c>
      <c r="C171" s="178" t="str">
        <f>IFERROR(INDEX('Annex 1 LV, HV and UMS charges'!$C$14:$C$45,MATCH($A171,'Annex 1 LV, HV and UMS charges'!$A$14:$A$310,0)),INDEX('Annex 4 LDNO charges'!$C$14:$C$203,MATCH($A171,'Annex 4 LDNO charges'!$A$14:$A$203,0)))</f>
        <v>3 to 8 or 0</v>
      </c>
      <c r="D171" s="40"/>
      <c r="E171" s="40"/>
      <c r="F171" s="39">
        <v>0.46562202651327755</v>
      </c>
    </row>
    <row r="172" spans="1:6" ht="13.8" x14ac:dyDescent="0.25">
      <c r="A172" s="145" t="s">
        <v>602</v>
      </c>
      <c r="B172" s="177" t="str">
        <f>IFERROR(INDEX('Annex 1 LV, HV and UMS charges'!$B$14:$B$45,MATCH($A172,'Annex 1 LV, HV and UMS charges'!$A$14:$A$310,0)),INDEX('Annex 4 LDNO charges'!$B$14:$B$203,MATCH($A172,'Annex 4 LDNO charges'!$A$14:$A$203,0)))</f>
        <v/>
      </c>
      <c r="C172" s="178" t="str">
        <f>IFERROR(INDEX('Annex 1 LV, HV and UMS charges'!$C$14:$C$45,MATCH($A172,'Annex 1 LV, HV and UMS charges'!$A$14:$A$310,0)),INDEX('Annex 4 LDNO charges'!$C$14:$C$203,MATCH($A172,'Annex 4 LDNO charges'!$A$14:$A$203,0)))</f>
        <v>3 to 8 or 0</v>
      </c>
      <c r="D172" s="40"/>
      <c r="E172" s="40"/>
      <c r="F172" s="39">
        <v>0.46562202651327755</v>
      </c>
    </row>
    <row r="173" spans="1:6" ht="13.8" x14ac:dyDescent="0.25">
      <c r="A173" s="145" t="s">
        <v>603</v>
      </c>
      <c r="B173" s="177" t="str">
        <f>IFERROR(INDEX('Annex 1 LV, HV and UMS charges'!$B$14:$B$45,MATCH($A173,'Annex 1 LV, HV and UMS charges'!$A$14:$A$310,0)),INDEX('Annex 4 LDNO charges'!$B$14:$B$203,MATCH($A173,'Annex 4 LDNO charges'!$A$14:$A$203,0)))</f>
        <v/>
      </c>
      <c r="C173" s="178" t="str">
        <f>IFERROR(INDEX('Annex 1 LV, HV and UMS charges'!$C$14:$C$45,MATCH($A173,'Annex 1 LV, HV and UMS charges'!$A$14:$A$310,0)),INDEX('Annex 4 LDNO charges'!$C$14:$C$203,MATCH($A173,'Annex 4 LDNO charges'!$A$14:$A$203,0)))</f>
        <v>3 to 8 or 0</v>
      </c>
      <c r="D173" s="40"/>
      <c r="E173" s="40"/>
      <c r="F173" s="39">
        <v>0.46562202651327755</v>
      </c>
    </row>
    <row r="174" spans="1:6" ht="13.8" x14ac:dyDescent="0.25">
      <c r="A174" s="145" t="s">
        <v>604</v>
      </c>
      <c r="B174" s="177" t="str">
        <f>IFERROR(INDEX('Annex 1 LV, HV and UMS charges'!$B$14:$B$45,MATCH($A174,'Annex 1 LV, HV and UMS charges'!$A$14:$A$310,0)),INDEX('Annex 4 LDNO charges'!$B$14:$B$203,MATCH($A174,'Annex 4 LDNO charges'!$A$14:$A$203,0)))</f>
        <v/>
      </c>
      <c r="C174" s="178" t="str">
        <f>IFERROR(INDEX('Annex 1 LV, HV and UMS charges'!$C$14:$C$45,MATCH($A174,'Annex 1 LV, HV and UMS charges'!$A$14:$A$310,0)),INDEX('Annex 4 LDNO charges'!$C$14:$C$203,MATCH($A174,'Annex 4 LDNO charges'!$A$14:$A$203,0)))</f>
        <v>3 to 8 or 0</v>
      </c>
      <c r="D174" s="40"/>
      <c r="E174" s="40"/>
      <c r="F174" s="39">
        <v>0.46562202651327755</v>
      </c>
    </row>
    <row r="175" spans="1:6" ht="13.8" x14ac:dyDescent="0.25">
      <c r="A175" s="145" t="s">
        <v>605</v>
      </c>
      <c r="B175" s="177" t="str">
        <f>IFERROR(INDEX('Annex 1 LV, HV and UMS charges'!$B$14:$B$45,MATCH($A175,'Annex 1 LV, HV and UMS charges'!$A$14:$A$310,0)),INDEX('Annex 4 LDNO charges'!$B$14:$B$203,MATCH($A175,'Annex 4 LDNO charges'!$A$14:$A$203,0)))</f>
        <v/>
      </c>
      <c r="C175" s="178" t="str">
        <f>IFERROR(INDEX('Annex 1 LV, HV and UMS charges'!$C$14:$C$45,MATCH($A175,'Annex 1 LV, HV and UMS charges'!$A$14:$A$310,0)),INDEX('Annex 4 LDNO charges'!$C$14:$C$203,MATCH($A175,'Annex 4 LDNO charges'!$A$14:$A$203,0)))</f>
        <v>3 to 8 or 0</v>
      </c>
      <c r="D175" s="40"/>
      <c r="E175" s="40"/>
      <c r="F175" s="39">
        <v>0.46562202651327755</v>
      </c>
    </row>
    <row r="176" spans="1:6" ht="13.8" x14ac:dyDescent="0.25">
      <c r="A176" s="145" t="s">
        <v>498</v>
      </c>
      <c r="B176" s="177" t="str">
        <f>IFERROR(INDEX('Annex 1 LV, HV and UMS charges'!$B$14:$B$45,MATCH($A176,'Annex 1 LV, HV and UMS charges'!$A$14:$A$310,0)),INDEX('Annex 4 LDNO charges'!$B$14:$B$203,MATCH($A176,'Annex 4 LDNO charges'!$A$14:$A$203,0)))</f>
        <v/>
      </c>
      <c r="C176" s="178" t="str">
        <f>IFERROR(INDEX('Annex 1 LV, HV and UMS charges'!$C$14:$C$45,MATCH($A176,'Annex 1 LV, HV and UMS charges'!$A$14:$A$310,0)),INDEX('Annex 4 LDNO charges'!$C$14:$C$203,MATCH($A176,'Annex 4 LDNO charges'!$A$14:$A$203,0)))</f>
        <v>4</v>
      </c>
      <c r="D176" s="40"/>
      <c r="E176" s="40"/>
      <c r="F176" s="39">
        <v>0</v>
      </c>
    </row>
    <row r="177" spans="1:6" ht="13.8" x14ac:dyDescent="0.25">
      <c r="A177" s="145" t="s">
        <v>606</v>
      </c>
      <c r="B177" s="177" t="str">
        <f>IFERROR(INDEX('Annex 1 LV, HV and UMS charges'!$B$14:$B$45,MATCH($A177,'Annex 1 LV, HV and UMS charges'!$A$14:$A$310,0)),INDEX('Annex 4 LDNO charges'!$B$14:$B$203,MATCH($A177,'Annex 4 LDNO charges'!$A$14:$A$203,0)))</f>
        <v/>
      </c>
      <c r="C177" s="178">
        <f>IFERROR(INDEX('Annex 1 LV, HV and UMS charges'!$C$14:$C$45,MATCH($A177,'Annex 1 LV, HV and UMS charges'!$A$14:$A$310,0)),INDEX('Annex 4 LDNO charges'!$C$14:$C$203,MATCH($A177,'Annex 4 LDNO charges'!$A$14:$A$203,0)))</f>
        <v>0</v>
      </c>
      <c r="D177" s="40"/>
      <c r="E177" s="40"/>
      <c r="F177" s="39">
        <v>0.46562202651327755</v>
      </c>
    </row>
    <row r="178" spans="1:6" ht="13.8" x14ac:dyDescent="0.25">
      <c r="A178" s="145" t="s">
        <v>607</v>
      </c>
      <c r="B178" s="177" t="str">
        <f>IFERROR(INDEX('Annex 1 LV, HV and UMS charges'!$B$14:$B$45,MATCH($A178,'Annex 1 LV, HV and UMS charges'!$A$14:$A$310,0)),INDEX('Annex 4 LDNO charges'!$B$14:$B$203,MATCH($A178,'Annex 4 LDNO charges'!$A$14:$A$203,0)))</f>
        <v/>
      </c>
      <c r="C178" s="178">
        <f>IFERROR(INDEX('Annex 1 LV, HV and UMS charges'!$C$14:$C$45,MATCH($A178,'Annex 1 LV, HV and UMS charges'!$A$14:$A$310,0)),INDEX('Annex 4 LDNO charges'!$C$14:$C$203,MATCH($A178,'Annex 4 LDNO charges'!$A$14:$A$203,0)))</f>
        <v>0</v>
      </c>
      <c r="D178" s="40"/>
      <c r="E178" s="40"/>
      <c r="F178" s="39">
        <v>0.46562202651327755</v>
      </c>
    </row>
    <row r="179" spans="1:6" ht="13.8" x14ac:dyDescent="0.25">
      <c r="A179" s="145" t="s">
        <v>608</v>
      </c>
      <c r="B179" s="177" t="str">
        <f>IFERROR(INDEX('Annex 1 LV, HV and UMS charges'!$B$14:$B$45,MATCH($A179,'Annex 1 LV, HV and UMS charges'!$A$14:$A$310,0)),INDEX('Annex 4 LDNO charges'!$B$14:$B$203,MATCH($A179,'Annex 4 LDNO charges'!$A$14:$A$203,0)))</f>
        <v/>
      </c>
      <c r="C179" s="178">
        <f>IFERROR(INDEX('Annex 1 LV, HV and UMS charges'!$C$14:$C$45,MATCH($A179,'Annex 1 LV, HV and UMS charges'!$A$14:$A$310,0)),INDEX('Annex 4 LDNO charges'!$C$14:$C$203,MATCH($A179,'Annex 4 LDNO charges'!$A$14:$A$203,0)))</f>
        <v>0</v>
      </c>
      <c r="D179" s="40"/>
      <c r="E179" s="40"/>
      <c r="F179" s="39">
        <v>0.46562202651327755</v>
      </c>
    </row>
    <row r="180" spans="1:6" ht="13.8" x14ac:dyDescent="0.25">
      <c r="A180" s="145" t="s">
        <v>609</v>
      </c>
      <c r="B180" s="177" t="str">
        <f>IFERROR(INDEX('Annex 1 LV, HV and UMS charges'!$B$14:$B$45,MATCH($A180,'Annex 1 LV, HV and UMS charges'!$A$14:$A$310,0)),INDEX('Annex 4 LDNO charges'!$B$14:$B$203,MATCH($A180,'Annex 4 LDNO charges'!$A$14:$A$203,0)))</f>
        <v/>
      </c>
      <c r="C180" s="178">
        <f>IFERROR(INDEX('Annex 1 LV, HV and UMS charges'!$C$14:$C$45,MATCH($A180,'Annex 1 LV, HV and UMS charges'!$A$14:$A$310,0)),INDEX('Annex 4 LDNO charges'!$C$14:$C$203,MATCH($A180,'Annex 4 LDNO charges'!$A$14:$A$203,0)))</f>
        <v>0</v>
      </c>
      <c r="D180" s="40"/>
      <c r="E180" s="40"/>
      <c r="F180" s="39">
        <v>0.46562202651327755</v>
      </c>
    </row>
    <row r="181" spans="1:6" ht="13.8" x14ac:dyDescent="0.25">
      <c r="A181" s="145" t="s">
        <v>610</v>
      </c>
      <c r="B181" s="177" t="str">
        <f>IFERROR(INDEX('Annex 1 LV, HV and UMS charges'!$B$14:$B$45,MATCH($A181,'Annex 1 LV, HV and UMS charges'!$A$14:$A$310,0)),INDEX('Annex 4 LDNO charges'!$B$14:$B$203,MATCH($A181,'Annex 4 LDNO charges'!$A$14:$A$203,0)))</f>
        <v/>
      </c>
      <c r="C181" s="178">
        <f>IFERROR(INDEX('Annex 1 LV, HV and UMS charges'!$C$14:$C$45,MATCH($A181,'Annex 1 LV, HV and UMS charges'!$A$14:$A$310,0)),INDEX('Annex 4 LDNO charges'!$C$14:$C$203,MATCH($A181,'Annex 4 LDNO charges'!$A$14:$A$203,0)))</f>
        <v>0</v>
      </c>
      <c r="D181" s="40"/>
      <c r="E181" s="40"/>
      <c r="F181" s="39">
        <v>0.46562202651327755</v>
      </c>
    </row>
    <row r="182" spans="1:6" ht="13.8" x14ac:dyDescent="0.25">
      <c r="A182" s="145" t="s">
        <v>611</v>
      </c>
      <c r="B182" s="177" t="str">
        <f>IFERROR(INDEX('Annex 1 LV, HV and UMS charges'!$B$14:$B$45,MATCH($A182,'Annex 1 LV, HV and UMS charges'!$A$14:$A$310,0)),INDEX('Annex 4 LDNO charges'!$B$14:$B$203,MATCH($A182,'Annex 4 LDNO charges'!$A$14:$A$203,0)))</f>
        <v/>
      </c>
      <c r="C182" s="178">
        <f>IFERROR(INDEX('Annex 1 LV, HV and UMS charges'!$C$14:$C$45,MATCH($A182,'Annex 1 LV, HV and UMS charges'!$A$14:$A$310,0)),INDEX('Annex 4 LDNO charges'!$C$14:$C$203,MATCH($A182,'Annex 4 LDNO charges'!$A$14:$A$203,0)))</f>
        <v>0</v>
      </c>
      <c r="D182" s="40"/>
      <c r="E182" s="40"/>
      <c r="F182" s="39">
        <v>0.46562202651327755</v>
      </c>
    </row>
    <row r="183" spans="1:6" ht="13.8" x14ac:dyDescent="0.25">
      <c r="A183" s="145" t="s">
        <v>612</v>
      </c>
      <c r="B183" s="177" t="str">
        <f>IFERROR(INDEX('Annex 1 LV, HV and UMS charges'!$B$14:$B$45,MATCH($A183,'Annex 1 LV, HV and UMS charges'!$A$14:$A$310,0)),INDEX('Annex 4 LDNO charges'!$B$14:$B$203,MATCH($A183,'Annex 4 LDNO charges'!$A$14:$A$203,0)))</f>
        <v/>
      </c>
      <c r="C183" s="178">
        <f>IFERROR(INDEX('Annex 1 LV, HV and UMS charges'!$C$14:$C$45,MATCH($A183,'Annex 1 LV, HV and UMS charges'!$A$14:$A$310,0)),INDEX('Annex 4 LDNO charges'!$C$14:$C$203,MATCH($A183,'Annex 4 LDNO charges'!$A$14:$A$203,0)))</f>
        <v>0</v>
      </c>
      <c r="D183" s="40"/>
      <c r="E183" s="40"/>
      <c r="F183" s="39">
        <v>0.46562202651327755</v>
      </c>
    </row>
    <row r="184" spans="1:6" ht="13.8" x14ac:dyDescent="0.25">
      <c r="A184" s="145" t="s">
        <v>613</v>
      </c>
      <c r="B184" s="177" t="str">
        <f>IFERROR(INDEX('Annex 1 LV, HV and UMS charges'!$B$14:$B$45,MATCH($A184,'Annex 1 LV, HV and UMS charges'!$A$14:$A$310,0)),INDEX('Annex 4 LDNO charges'!$B$14:$B$203,MATCH($A184,'Annex 4 LDNO charges'!$A$14:$A$203,0)))</f>
        <v/>
      </c>
      <c r="C184" s="178">
        <f>IFERROR(INDEX('Annex 1 LV, HV and UMS charges'!$C$14:$C$45,MATCH($A184,'Annex 1 LV, HV and UMS charges'!$A$14:$A$310,0)),INDEX('Annex 4 LDNO charges'!$C$14:$C$203,MATCH($A184,'Annex 4 LDNO charges'!$A$14:$A$203,0)))</f>
        <v>0</v>
      </c>
      <c r="D184" s="40"/>
      <c r="E184" s="40"/>
      <c r="F184" s="39">
        <v>0.46562202651327755</v>
      </c>
    </row>
    <row r="185" spans="1:6" ht="13.8" x14ac:dyDescent="0.25">
      <c r="A185" s="145" t="s">
        <v>614</v>
      </c>
      <c r="B185" s="177" t="str">
        <f>IFERROR(INDEX('Annex 1 LV, HV and UMS charges'!$B$14:$B$45,MATCH($A185,'Annex 1 LV, HV and UMS charges'!$A$14:$A$310,0)),INDEX('Annex 4 LDNO charges'!$B$14:$B$203,MATCH($A185,'Annex 4 LDNO charges'!$A$14:$A$203,0)))</f>
        <v/>
      </c>
      <c r="C185" s="178">
        <f>IFERROR(INDEX('Annex 1 LV, HV and UMS charges'!$C$14:$C$45,MATCH($A185,'Annex 1 LV, HV and UMS charges'!$A$14:$A$310,0)),INDEX('Annex 4 LDNO charges'!$C$14:$C$203,MATCH($A185,'Annex 4 LDNO charges'!$A$14:$A$203,0)))</f>
        <v>0</v>
      </c>
      <c r="D185" s="40"/>
      <c r="E185" s="40"/>
      <c r="F185" s="39">
        <v>0.46562202651327755</v>
      </c>
    </row>
    <row r="186" spans="1:6" ht="13.8" x14ac:dyDescent="0.25">
      <c r="A186" s="145" t="s">
        <v>615</v>
      </c>
      <c r="B186" s="177" t="str">
        <f>IFERROR(INDEX('Annex 1 LV, HV and UMS charges'!$B$14:$B$45,MATCH($A186,'Annex 1 LV, HV and UMS charges'!$A$14:$A$310,0)),INDEX('Annex 4 LDNO charges'!$B$14:$B$203,MATCH($A186,'Annex 4 LDNO charges'!$A$14:$A$203,0)))</f>
        <v/>
      </c>
      <c r="C186" s="178">
        <f>IFERROR(INDEX('Annex 1 LV, HV and UMS charges'!$C$14:$C$45,MATCH($A186,'Annex 1 LV, HV and UMS charges'!$A$14:$A$310,0)),INDEX('Annex 4 LDNO charges'!$C$14:$C$203,MATCH($A186,'Annex 4 LDNO charges'!$A$14:$A$203,0)))</f>
        <v>0</v>
      </c>
      <c r="D186" s="40"/>
      <c r="E186" s="40"/>
      <c r="F186" s="39">
        <v>0.46562202651327755</v>
      </c>
    </row>
    <row r="187" spans="1:6" ht="13.8" x14ac:dyDescent="0.25">
      <c r="A187" s="145" t="s">
        <v>616</v>
      </c>
      <c r="B187" s="177" t="str">
        <f>IFERROR(INDEX('Annex 1 LV, HV and UMS charges'!$B$14:$B$45,MATCH($A187,'Annex 1 LV, HV and UMS charges'!$A$14:$A$310,0)),INDEX('Annex 4 LDNO charges'!$B$14:$B$203,MATCH($A187,'Annex 4 LDNO charges'!$A$14:$A$203,0)))</f>
        <v/>
      </c>
      <c r="C187" s="178">
        <f>IFERROR(INDEX('Annex 1 LV, HV and UMS charges'!$C$14:$C$45,MATCH($A187,'Annex 1 LV, HV and UMS charges'!$A$14:$A$310,0)),INDEX('Annex 4 LDNO charges'!$C$14:$C$203,MATCH($A187,'Annex 4 LDNO charges'!$A$14:$A$203,0)))</f>
        <v>0</v>
      </c>
      <c r="D187" s="40"/>
      <c r="E187" s="40"/>
      <c r="F187" s="39">
        <v>0.46562202651327755</v>
      </c>
    </row>
    <row r="188" spans="1:6" ht="13.8" x14ac:dyDescent="0.25">
      <c r="A188" s="145" t="s">
        <v>617</v>
      </c>
      <c r="B188" s="177" t="str">
        <f>IFERROR(INDEX('Annex 1 LV, HV and UMS charges'!$B$14:$B$45,MATCH($A188,'Annex 1 LV, HV and UMS charges'!$A$14:$A$310,0)),INDEX('Annex 4 LDNO charges'!$B$14:$B$203,MATCH($A188,'Annex 4 LDNO charges'!$A$14:$A$203,0)))</f>
        <v/>
      </c>
      <c r="C188" s="178">
        <f>IFERROR(INDEX('Annex 1 LV, HV and UMS charges'!$C$14:$C$45,MATCH($A188,'Annex 1 LV, HV and UMS charges'!$A$14:$A$310,0)),INDEX('Annex 4 LDNO charges'!$C$14:$C$203,MATCH($A188,'Annex 4 LDNO charges'!$A$14:$A$203,0)))</f>
        <v>0</v>
      </c>
      <c r="D188" s="40"/>
      <c r="E188" s="40"/>
      <c r="F188" s="39">
        <v>0.46562202651327755</v>
      </c>
    </row>
    <row r="189" spans="1:6" ht="13.8" x14ac:dyDescent="0.25">
      <c r="A189" s="145" t="s">
        <v>618</v>
      </c>
      <c r="B189" s="177" t="str">
        <f>IFERROR(INDEX('Annex 1 LV, HV and UMS charges'!$B$14:$B$45,MATCH($A189,'Annex 1 LV, HV and UMS charges'!$A$14:$A$310,0)),INDEX('Annex 4 LDNO charges'!$B$14:$B$203,MATCH($A189,'Annex 4 LDNO charges'!$A$14:$A$203,0)))</f>
        <v/>
      </c>
      <c r="C189" s="178">
        <f>IFERROR(INDEX('Annex 1 LV, HV and UMS charges'!$C$14:$C$45,MATCH($A189,'Annex 1 LV, HV and UMS charges'!$A$14:$A$310,0)),INDEX('Annex 4 LDNO charges'!$C$14:$C$203,MATCH($A189,'Annex 4 LDNO charges'!$A$14:$A$203,0)))</f>
        <v>0</v>
      </c>
      <c r="D189" s="40"/>
      <c r="E189" s="40"/>
      <c r="F189" s="39">
        <v>0.46562202651327755</v>
      </c>
    </row>
    <row r="190" spans="1:6" ht="13.8" x14ac:dyDescent="0.25">
      <c r="A190" s="145" t="s">
        <v>619</v>
      </c>
      <c r="B190" s="177" t="str">
        <f>IFERROR(INDEX('Annex 1 LV, HV and UMS charges'!$B$14:$B$45,MATCH($A190,'Annex 1 LV, HV and UMS charges'!$A$14:$A$310,0)),INDEX('Annex 4 LDNO charges'!$B$14:$B$203,MATCH($A190,'Annex 4 LDNO charges'!$A$14:$A$203,0)))</f>
        <v/>
      </c>
      <c r="C190" s="178">
        <f>IFERROR(INDEX('Annex 1 LV, HV and UMS charges'!$C$14:$C$45,MATCH($A190,'Annex 1 LV, HV and UMS charges'!$A$14:$A$310,0)),INDEX('Annex 4 LDNO charges'!$C$14:$C$203,MATCH($A190,'Annex 4 LDNO charges'!$A$14:$A$203,0)))</f>
        <v>0</v>
      </c>
      <c r="D190" s="40"/>
      <c r="E190" s="40"/>
      <c r="F190" s="39">
        <v>0.46562202651327755</v>
      </c>
    </row>
    <row r="191" spans="1:6" ht="13.8" x14ac:dyDescent="0.25">
      <c r="A191" s="145" t="s">
        <v>620</v>
      </c>
      <c r="B191" s="177" t="str">
        <f>IFERROR(INDEX('Annex 1 LV, HV and UMS charges'!$B$14:$B$45,MATCH($A191,'Annex 1 LV, HV and UMS charges'!$A$14:$A$310,0)),INDEX('Annex 4 LDNO charges'!$B$14:$B$203,MATCH($A191,'Annex 4 LDNO charges'!$A$14:$A$203,0)))</f>
        <v/>
      </c>
      <c r="C191" s="178">
        <f>IFERROR(INDEX('Annex 1 LV, HV and UMS charges'!$C$14:$C$45,MATCH($A191,'Annex 1 LV, HV and UMS charges'!$A$14:$A$310,0)),INDEX('Annex 4 LDNO charges'!$C$14:$C$203,MATCH($A191,'Annex 4 LDNO charges'!$A$14:$A$203,0)))</f>
        <v>0</v>
      </c>
      <c r="D191" s="40"/>
      <c r="E191" s="40"/>
      <c r="F191" s="39">
        <v>0.46562202651327755</v>
      </c>
    </row>
    <row r="192" spans="1:6" ht="13.8" x14ac:dyDescent="0.25">
      <c r="A192" s="145" t="s">
        <v>499</v>
      </c>
      <c r="B192" s="177" t="str">
        <f>IFERROR(INDEX('Annex 1 LV, HV and UMS charges'!$B$14:$B$45,MATCH($A192,'Annex 1 LV, HV and UMS charges'!$A$14:$A$310,0)),INDEX('Annex 4 LDNO charges'!$B$14:$B$203,MATCH($A192,'Annex 4 LDNO charges'!$A$14:$A$203,0)))</f>
        <v/>
      </c>
      <c r="C192" s="178" t="str">
        <f>IFERROR(INDEX('Annex 1 LV, HV and UMS charges'!$C$14:$C$45,MATCH($A192,'Annex 1 LV, HV and UMS charges'!$A$14:$A$310,0)),INDEX('Annex 4 LDNO charges'!$C$14:$C$203,MATCH($A192,'Annex 4 LDNO charges'!$A$14:$A$203,0)))</f>
        <v>0, 1 or 8</v>
      </c>
      <c r="D192" s="40"/>
      <c r="E192" s="40"/>
      <c r="F192" s="39">
        <v>0</v>
      </c>
    </row>
    <row r="193" spans="1:6" ht="13.8" x14ac:dyDescent="0.25">
      <c r="A193" s="145" t="s">
        <v>500</v>
      </c>
      <c r="B193" s="177" t="str">
        <f>IFERROR(INDEX('Annex 1 LV, HV and UMS charges'!$B$14:$B$45,MATCH($A193,'Annex 1 LV, HV and UMS charges'!$A$14:$A$310,0)),INDEX('Annex 4 LDNO charges'!$B$14:$B$203,MATCH($A193,'Annex 4 LDNO charges'!$A$14:$A$203,0)))</f>
        <v/>
      </c>
      <c r="C193" s="178">
        <f>IFERROR(INDEX('Annex 1 LV, HV and UMS charges'!$C$14:$C$45,MATCH($A193,'Annex 1 LV, HV and UMS charges'!$A$14:$A$310,0)),INDEX('Annex 4 LDNO charges'!$C$14:$C$203,MATCH($A193,'Annex 4 LDNO charges'!$A$14:$A$203,0)))</f>
        <v>0</v>
      </c>
      <c r="D193" s="40"/>
      <c r="E193" s="40"/>
      <c r="F193" s="39">
        <v>0</v>
      </c>
    </row>
    <row r="194" spans="1:6" ht="13.8" x14ac:dyDescent="0.25">
      <c r="A194" s="145" t="s">
        <v>501</v>
      </c>
      <c r="B194" s="177" t="str">
        <f>IFERROR(INDEX('Annex 1 LV, HV and UMS charges'!$B$14:$B$45,MATCH($A194,'Annex 1 LV, HV and UMS charges'!$A$14:$A$310,0)),INDEX('Annex 4 LDNO charges'!$B$14:$B$203,MATCH($A194,'Annex 4 LDNO charges'!$A$14:$A$203,0)))</f>
        <v/>
      </c>
      <c r="C194" s="178">
        <f>IFERROR(INDEX('Annex 1 LV, HV and UMS charges'!$C$14:$C$45,MATCH($A194,'Annex 1 LV, HV and UMS charges'!$A$14:$A$310,0)),INDEX('Annex 4 LDNO charges'!$C$14:$C$203,MATCH($A194,'Annex 4 LDNO charges'!$A$14:$A$203,0)))</f>
        <v>0</v>
      </c>
      <c r="D194" s="40"/>
      <c r="E194" s="40"/>
      <c r="F194" s="39">
        <v>0</v>
      </c>
    </row>
    <row r="195" spans="1:6" ht="13.8" x14ac:dyDescent="0.25">
      <c r="A195" s="145" t="s">
        <v>502</v>
      </c>
      <c r="B195" s="177" t="str">
        <f>IFERROR(INDEX('Annex 1 LV, HV and UMS charges'!$B$14:$B$45,MATCH($A195,'Annex 1 LV, HV and UMS charges'!$A$14:$A$310,0)),INDEX('Annex 4 LDNO charges'!$B$14:$B$203,MATCH($A195,'Annex 4 LDNO charges'!$A$14:$A$203,0)))</f>
        <v/>
      </c>
      <c r="C195" s="178">
        <f>IFERROR(INDEX('Annex 1 LV, HV and UMS charges'!$C$14:$C$45,MATCH($A195,'Annex 1 LV, HV and UMS charges'!$A$14:$A$310,0)),INDEX('Annex 4 LDNO charges'!$C$14:$C$203,MATCH($A195,'Annex 4 LDNO charges'!$A$14:$A$203,0)))</f>
        <v>0</v>
      </c>
      <c r="D195" s="40"/>
      <c r="E195" s="40"/>
      <c r="F195" s="39">
        <v>0</v>
      </c>
    </row>
    <row r="196" spans="1:6" ht="13.8" x14ac:dyDescent="0.25">
      <c r="A196" s="145" t="s">
        <v>503</v>
      </c>
      <c r="B196" s="177" t="str">
        <f>IFERROR(INDEX('Annex 1 LV, HV and UMS charges'!$B$14:$B$45,MATCH($A196,'Annex 1 LV, HV and UMS charges'!$A$14:$A$310,0)),INDEX('Annex 4 LDNO charges'!$B$14:$B$203,MATCH($A196,'Annex 4 LDNO charges'!$A$14:$A$203,0)))</f>
        <v/>
      </c>
      <c r="C196" s="178">
        <f>IFERROR(INDEX('Annex 1 LV, HV and UMS charges'!$C$14:$C$45,MATCH($A196,'Annex 1 LV, HV and UMS charges'!$A$14:$A$310,0)),INDEX('Annex 4 LDNO charges'!$C$14:$C$203,MATCH($A196,'Annex 4 LDNO charges'!$A$14:$A$203,0)))</f>
        <v>0</v>
      </c>
      <c r="D196" s="40"/>
      <c r="E196" s="40"/>
      <c r="F196" s="39">
        <v>0</v>
      </c>
    </row>
    <row r="197" spans="1:6" ht="13.8" x14ac:dyDescent="0.25">
      <c r="A197" s="145" t="s">
        <v>504</v>
      </c>
      <c r="B197" s="177" t="str">
        <f>IFERROR(INDEX('Annex 1 LV, HV and UMS charges'!$B$14:$B$45,MATCH($A197,'Annex 1 LV, HV and UMS charges'!$A$14:$A$310,0)),INDEX('Annex 4 LDNO charges'!$B$14:$B$203,MATCH($A197,'Annex 4 LDNO charges'!$A$14:$A$203,0)))</f>
        <v/>
      </c>
      <c r="C197" s="178">
        <f>IFERROR(INDEX('Annex 1 LV, HV and UMS charges'!$C$14:$C$45,MATCH($A197,'Annex 1 LV, HV and UMS charges'!$A$14:$A$310,0)),INDEX('Annex 4 LDNO charges'!$C$14:$C$203,MATCH($A197,'Annex 4 LDNO charges'!$A$14:$A$203,0)))</f>
        <v>0</v>
      </c>
      <c r="D197" s="40"/>
      <c r="E197" s="40"/>
      <c r="F197" s="39">
        <v>0</v>
      </c>
    </row>
    <row r="198" spans="1:6" ht="13.8" x14ac:dyDescent="0.25">
      <c r="A198" s="145" t="s">
        <v>577</v>
      </c>
      <c r="B198" s="177" t="str">
        <f>IFERROR(INDEX('Annex 1 LV, HV and UMS charges'!$B$14:$B$45,MATCH($A198,'Annex 1 LV, HV and UMS charges'!$A$14:$A$310,0)),INDEX('Annex 4 LDNO charges'!$B$14:$B$203,MATCH($A198,'Annex 4 LDNO charges'!$A$14:$A$203,0)))</f>
        <v/>
      </c>
      <c r="C198" s="178" t="str">
        <f>IFERROR(INDEX('Annex 1 LV, HV and UMS charges'!$C$14:$C$45,MATCH($A198,'Annex 1 LV, HV and UMS charges'!$A$14:$A$310,0)),INDEX('Annex 4 LDNO charges'!$C$14:$C$203,MATCH($A198,'Annex 4 LDNO charges'!$A$14:$A$203,0)))</f>
        <v>1, 2 or 0</v>
      </c>
      <c r="D198" s="211">
        <v>0.18627539711380103</v>
      </c>
      <c r="E198" s="211">
        <v>0</v>
      </c>
      <c r="F198" s="39">
        <v>0.46562202651327755</v>
      </c>
    </row>
    <row r="199" spans="1:6" ht="13.8" x14ac:dyDescent="0.25">
      <c r="A199" s="145" t="s">
        <v>578</v>
      </c>
      <c r="B199" s="177" t="str">
        <f>IFERROR(INDEX('Annex 1 LV, HV and UMS charges'!$B$14:$B$45,MATCH($A199,'Annex 1 LV, HV and UMS charges'!$A$14:$A$310,0)),INDEX('Annex 4 LDNO charges'!$B$14:$B$203,MATCH($A199,'Annex 4 LDNO charges'!$A$14:$A$203,0)))</f>
        <v/>
      </c>
      <c r="C199" s="178" t="str">
        <f>IFERROR(INDEX('Annex 1 LV, HV and UMS charges'!$C$14:$C$45,MATCH($A199,'Annex 1 LV, HV and UMS charges'!$A$14:$A$310,0)),INDEX('Annex 4 LDNO charges'!$C$14:$C$203,MATCH($A199,'Annex 4 LDNO charges'!$A$14:$A$203,0)))</f>
        <v>2</v>
      </c>
      <c r="D199" s="211">
        <v>0</v>
      </c>
      <c r="E199" s="211">
        <v>0</v>
      </c>
      <c r="F199" s="39">
        <v>0</v>
      </c>
    </row>
    <row r="200" spans="1:6" ht="13.8" x14ac:dyDescent="0.25">
      <c r="A200" s="145" t="s">
        <v>579</v>
      </c>
      <c r="B200" s="177" t="str">
        <f>IFERROR(INDEX('Annex 1 LV, HV and UMS charges'!$B$14:$B$45,MATCH($A200,'Annex 1 LV, HV and UMS charges'!$A$14:$A$310,0)),INDEX('Annex 4 LDNO charges'!$B$14:$B$203,MATCH($A200,'Annex 4 LDNO charges'!$A$14:$A$203,0)))</f>
        <v/>
      </c>
      <c r="C200" s="178" t="str">
        <f>IFERROR(INDEX('Annex 1 LV, HV and UMS charges'!$C$14:$C$45,MATCH($A200,'Annex 1 LV, HV and UMS charges'!$A$14:$A$310,0)),INDEX('Annex 4 LDNO charges'!$C$14:$C$203,MATCH($A200,'Annex 4 LDNO charges'!$A$14:$A$203,0)))</f>
        <v>3 to 8 or 0</v>
      </c>
      <c r="D200" s="40"/>
      <c r="E200" s="40"/>
      <c r="F200" s="39">
        <v>0.46562202651327755</v>
      </c>
    </row>
    <row r="201" spans="1:6" ht="13.8" x14ac:dyDescent="0.25">
      <c r="A201" s="145" t="s">
        <v>580</v>
      </c>
      <c r="B201" s="177" t="str">
        <f>IFERROR(INDEX('Annex 1 LV, HV and UMS charges'!$B$14:$B$45,MATCH($A201,'Annex 1 LV, HV and UMS charges'!$A$14:$A$310,0)),INDEX('Annex 4 LDNO charges'!$B$14:$B$203,MATCH($A201,'Annex 4 LDNO charges'!$A$14:$A$203,0)))</f>
        <v/>
      </c>
      <c r="C201" s="178" t="str">
        <f>IFERROR(INDEX('Annex 1 LV, HV and UMS charges'!$C$14:$C$45,MATCH($A201,'Annex 1 LV, HV and UMS charges'!$A$14:$A$310,0)),INDEX('Annex 4 LDNO charges'!$C$14:$C$203,MATCH($A201,'Annex 4 LDNO charges'!$A$14:$A$203,0)))</f>
        <v>3 to 8 or 0</v>
      </c>
      <c r="D201" s="40"/>
      <c r="E201" s="40"/>
      <c r="F201" s="39">
        <v>0.46562202651327755</v>
      </c>
    </row>
    <row r="202" spans="1:6" ht="13.8" x14ac:dyDescent="0.25">
      <c r="A202" s="145" t="s">
        <v>581</v>
      </c>
      <c r="B202" s="177" t="str">
        <f>IFERROR(INDEX('Annex 1 LV, HV and UMS charges'!$B$14:$B$45,MATCH($A202,'Annex 1 LV, HV and UMS charges'!$A$14:$A$310,0)),INDEX('Annex 4 LDNO charges'!$B$14:$B$203,MATCH($A202,'Annex 4 LDNO charges'!$A$14:$A$203,0)))</f>
        <v/>
      </c>
      <c r="C202" s="178" t="str">
        <f>IFERROR(INDEX('Annex 1 LV, HV and UMS charges'!$C$14:$C$45,MATCH($A202,'Annex 1 LV, HV and UMS charges'!$A$14:$A$310,0)),INDEX('Annex 4 LDNO charges'!$C$14:$C$203,MATCH($A202,'Annex 4 LDNO charges'!$A$14:$A$203,0)))</f>
        <v>3 to 8 or 0</v>
      </c>
      <c r="D202" s="40"/>
      <c r="E202" s="40"/>
      <c r="F202" s="39">
        <v>0.46562202651327755</v>
      </c>
    </row>
    <row r="203" spans="1:6" ht="13.8" x14ac:dyDescent="0.25">
      <c r="A203" s="145" t="s">
        <v>582</v>
      </c>
      <c r="B203" s="177" t="str">
        <f>IFERROR(INDEX('Annex 1 LV, HV and UMS charges'!$B$14:$B$45,MATCH($A203,'Annex 1 LV, HV and UMS charges'!$A$14:$A$310,0)),INDEX('Annex 4 LDNO charges'!$B$14:$B$203,MATCH($A203,'Annex 4 LDNO charges'!$A$14:$A$203,0)))</f>
        <v/>
      </c>
      <c r="C203" s="178" t="str">
        <f>IFERROR(INDEX('Annex 1 LV, HV and UMS charges'!$C$14:$C$45,MATCH($A203,'Annex 1 LV, HV and UMS charges'!$A$14:$A$310,0)),INDEX('Annex 4 LDNO charges'!$C$14:$C$203,MATCH($A203,'Annex 4 LDNO charges'!$A$14:$A$203,0)))</f>
        <v>3 to 8 or 0</v>
      </c>
      <c r="D203" s="40"/>
      <c r="E203" s="40"/>
      <c r="F203" s="39">
        <v>0.46562202651327755</v>
      </c>
    </row>
    <row r="204" spans="1:6" ht="13.8" x14ac:dyDescent="0.25">
      <c r="A204" s="145" t="s">
        <v>583</v>
      </c>
      <c r="B204" s="177" t="str">
        <f>IFERROR(INDEX('Annex 1 LV, HV and UMS charges'!$B$14:$B$45,MATCH($A204,'Annex 1 LV, HV and UMS charges'!$A$14:$A$310,0)),INDEX('Annex 4 LDNO charges'!$B$14:$B$203,MATCH($A204,'Annex 4 LDNO charges'!$A$14:$A$203,0)))</f>
        <v/>
      </c>
      <c r="C204" s="178" t="str">
        <f>IFERROR(INDEX('Annex 1 LV, HV and UMS charges'!$C$14:$C$45,MATCH($A204,'Annex 1 LV, HV and UMS charges'!$A$14:$A$310,0)),INDEX('Annex 4 LDNO charges'!$C$14:$C$203,MATCH($A204,'Annex 4 LDNO charges'!$A$14:$A$203,0)))</f>
        <v>3 to 8 or 0</v>
      </c>
      <c r="D204" s="40"/>
      <c r="E204" s="40"/>
      <c r="F204" s="39">
        <v>0.46562202651327755</v>
      </c>
    </row>
    <row r="205" spans="1:6" ht="13.8" x14ac:dyDescent="0.25">
      <c r="A205" s="145" t="s">
        <v>505</v>
      </c>
      <c r="B205" s="177" t="str">
        <f>IFERROR(INDEX('Annex 1 LV, HV and UMS charges'!$B$14:$B$45,MATCH($A205,'Annex 1 LV, HV and UMS charges'!$A$14:$A$310,0)),INDEX('Annex 4 LDNO charges'!$B$14:$B$203,MATCH($A205,'Annex 4 LDNO charges'!$A$14:$A$203,0)))</f>
        <v/>
      </c>
      <c r="C205" s="178" t="str">
        <f>IFERROR(INDEX('Annex 1 LV, HV and UMS charges'!$C$14:$C$45,MATCH($A205,'Annex 1 LV, HV and UMS charges'!$A$14:$A$310,0)),INDEX('Annex 4 LDNO charges'!$C$14:$C$203,MATCH($A205,'Annex 4 LDNO charges'!$A$14:$A$203,0)))</f>
        <v>4</v>
      </c>
      <c r="D205" s="40"/>
      <c r="E205" s="40"/>
      <c r="F205" s="39">
        <v>0</v>
      </c>
    </row>
    <row r="206" spans="1:6" ht="13.8" x14ac:dyDescent="0.25">
      <c r="A206" s="145" t="s">
        <v>584</v>
      </c>
      <c r="B206" s="177" t="str">
        <f>IFERROR(INDEX('Annex 1 LV, HV and UMS charges'!$B$14:$B$45,MATCH($A206,'Annex 1 LV, HV and UMS charges'!$A$14:$A$310,0)),INDEX('Annex 4 LDNO charges'!$B$14:$B$203,MATCH($A206,'Annex 4 LDNO charges'!$A$14:$A$203,0)))</f>
        <v/>
      </c>
      <c r="C206" s="178">
        <f>IFERROR(INDEX('Annex 1 LV, HV and UMS charges'!$C$14:$C$45,MATCH($A206,'Annex 1 LV, HV and UMS charges'!$A$14:$A$310,0)),INDEX('Annex 4 LDNO charges'!$C$14:$C$203,MATCH($A206,'Annex 4 LDNO charges'!$A$14:$A$203,0)))</f>
        <v>0</v>
      </c>
      <c r="D206" s="40"/>
      <c r="E206" s="40"/>
      <c r="F206" s="39">
        <v>0.46562202651327755</v>
      </c>
    </row>
    <row r="207" spans="1:6" ht="13.8" x14ac:dyDescent="0.25">
      <c r="A207" s="145" t="s">
        <v>585</v>
      </c>
      <c r="B207" s="177" t="str">
        <f>IFERROR(INDEX('Annex 1 LV, HV and UMS charges'!$B$14:$B$45,MATCH($A207,'Annex 1 LV, HV and UMS charges'!$A$14:$A$310,0)),INDEX('Annex 4 LDNO charges'!$B$14:$B$203,MATCH($A207,'Annex 4 LDNO charges'!$A$14:$A$203,0)))</f>
        <v/>
      </c>
      <c r="C207" s="178">
        <f>IFERROR(INDEX('Annex 1 LV, HV and UMS charges'!$C$14:$C$45,MATCH($A207,'Annex 1 LV, HV and UMS charges'!$A$14:$A$310,0)),INDEX('Annex 4 LDNO charges'!$C$14:$C$203,MATCH($A207,'Annex 4 LDNO charges'!$A$14:$A$203,0)))</f>
        <v>0</v>
      </c>
      <c r="D207" s="40"/>
      <c r="E207" s="40"/>
      <c r="F207" s="39">
        <v>0.46562202651327755</v>
      </c>
    </row>
    <row r="208" spans="1:6" ht="13.8" x14ac:dyDescent="0.25">
      <c r="A208" s="145" t="s">
        <v>586</v>
      </c>
      <c r="B208" s="177" t="str">
        <f>IFERROR(INDEX('Annex 1 LV, HV and UMS charges'!$B$14:$B$45,MATCH($A208,'Annex 1 LV, HV and UMS charges'!$A$14:$A$310,0)),INDEX('Annex 4 LDNO charges'!$B$14:$B$203,MATCH($A208,'Annex 4 LDNO charges'!$A$14:$A$203,0)))</f>
        <v/>
      </c>
      <c r="C208" s="178">
        <f>IFERROR(INDEX('Annex 1 LV, HV and UMS charges'!$C$14:$C$45,MATCH($A208,'Annex 1 LV, HV and UMS charges'!$A$14:$A$310,0)),INDEX('Annex 4 LDNO charges'!$C$14:$C$203,MATCH($A208,'Annex 4 LDNO charges'!$A$14:$A$203,0)))</f>
        <v>0</v>
      </c>
      <c r="D208" s="40"/>
      <c r="E208" s="40"/>
      <c r="F208" s="39">
        <v>0.46562202651327755</v>
      </c>
    </row>
    <row r="209" spans="1:6" ht="13.8" x14ac:dyDescent="0.25">
      <c r="A209" s="145" t="s">
        <v>587</v>
      </c>
      <c r="B209" s="177" t="str">
        <f>IFERROR(INDEX('Annex 1 LV, HV and UMS charges'!$B$14:$B$45,MATCH($A209,'Annex 1 LV, HV and UMS charges'!$A$14:$A$310,0)),INDEX('Annex 4 LDNO charges'!$B$14:$B$203,MATCH($A209,'Annex 4 LDNO charges'!$A$14:$A$203,0)))</f>
        <v/>
      </c>
      <c r="C209" s="178">
        <f>IFERROR(INDEX('Annex 1 LV, HV and UMS charges'!$C$14:$C$45,MATCH($A209,'Annex 1 LV, HV and UMS charges'!$A$14:$A$310,0)),INDEX('Annex 4 LDNO charges'!$C$14:$C$203,MATCH($A209,'Annex 4 LDNO charges'!$A$14:$A$203,0)))</f>
        <v>0</v>
      </c>
      <c r="D209" s="40"/>
      <c r="E209" s="40"/>
      <c r="F209" s="39">
        <v>0.46562202651327755</v>
      </c>
    </row>
    <row r="210" spans="1:6" ht="13.8" x14ac:dyDescent="0.25">
      <c r="A210" s="145" t="s">
        <v>588</v>
      </c>
      <c r="B210" s="177" t="str">
        <f>IFERROR(INDEX('Annex 1 LV, HV and UMS charges'!$B$14:$B$45,MATCH($A210,'Annex 1 LV, HV and UMS charges'!$A$14:$A$310,0)),INDEX('Annex 4 LDNO charges'!$B$14:$B$203,MATCH($A210,'Annex 4 LDNO charges'!$A$14:$A$203,0)))</f>
        <v/>
      </c>
      <c r="C210" s="178">
        <f>IFERROR(INDEX('Annex 1 LV, HV and UMS charges'!$C$14:$C$45,MATCH($A210,'Annex 1 LV, HV and UMS charges'!$A$14:$A$310,0)),INDEX('Annex 4 LDNO charges'!$C$14:$C$203,MATCH($A210,'Annex 4 LDNO charges'!$A$14:$A$203,0)))</f>
        <v>0</v>
      </c>
      <c r="D210" s="40"/>
      <c r="E210" s="40"/>
      <c r="F210" s="39">
        <v>0.46562202651327755</v>
      </c>
    </row>
    <row r="211" spans="1:6" ht="13.8" x14ac:dyDescent="0.25">
      <c r="A211" s="145" t="s">
        <v>589</v>
      </c>
      <c r="B211" s="177" t="str">
        <f>IFERROR(INDEX('Annex 1 LV, HV and UMS charges'!$B$14:$B$45,MATCH($A211,'Annex 1 LV, HV and UMS charges'!$A$14:$A$310,0)),INDEX('Annex 4 LDNO charges'!$B$14:$B$203,MATCH($A211,'Annex 4 LDNO charges'!$A$14:$A$203,0)))</f>
        <v/>
      </c>
      <c r="C211" s="178">
        <f>IFERROR(INDEX('Annex 1 LV, HV and UMS charges'!$C$14:$C$45,MATCH($A211,'Annex 1 LV, HV and UMS charges'!$A$14:$A$310,0)),INDEX('Annex 4 LDNO charges'!$C$14:$C$203,MATCH($A211,'Annex 4 LDNO charges'!$A$14:$A$203,0)))</f>
        <v>0</v>
      </c>
      <c r="D211" s="40"/>
      <c r="E211" s="40"/>
      <c r="F211" s="39">
        <v>0.46562202651327755</v>
      </c>
    </row>
    <row r="212" spans="1:6" ht="13.8" x14ac:dyDescent="0.25">
      <c r="A212" s="145" t="s">
        <v>590</v>
      </c>
      <c r="B212" s="177" t="str">
        <f>IFERROR(INDEX('Annex 1 LV, HV and UMS charges'!$B$14:$B$45,MATCH($A212,'Annex 1 LV, HV and UMS charges'!$A$14:$A$310,0)),INDEX('Annex 4 LDNO charges'!$B$14:$B$203,MATCH($A212,'Annex 4 LDNO charges'!$A$14:$A$203,0)))</f>
        <v/>
      </c>
      <c r="C212" s="178">
        <f>IFERROR(INDEX('Annex 1 LV, HV and UMS charges'!$C$14:$C$45,MATCH($A212,'Annex 1 LV, HV and UMS charges'!$A$14:$A$310,0)),INDEX('Annex 4 LDNO charges'!$C$14:$C$203,MATCH($A212,'Annex 4 LDNO charges'!$A$14:$A$203,0)))</f>
        <v>0</v>
      </c>
      <c r="D212" s="40"/>
      <c r="E212" s="40"/>
      <c r="F212" s="39">
        <v>0.46562202651327755</v>
      </c>
    </row>
    <row r="213" spans="1:6" ht="13.8" x14ac:dyDescent="0.25">
      <c r="A213" s="145" t="s">
        <v>591</v>
      </c>
      <c r="B213" s="177" t="str">
        <f>IFERROR(INDEX('Annex 1 LV, HV and UMS charges'!$B$14:$B$45,MATCH($A213,'Annex 1 LV, HV and UMS charges'!$A$14:$A$310,0)),INDEX('Annex 4 LDNO charges'!$B$14:$B$203,MATCH($A213,'Annex 4 LDNO charges'!$A$14:$A$203,0)))</f>
        <v/>
      </c>
      <c r="C213" s="178">
        <f>IFERROR(INDEX('Annex 1 LV, HV and UMS charges'!$C$14:$C$45,MATCH($A213,'Annex 1 LV, HV and UMS charges'!$A$14:$A$310,0)),INDEX('Annex 4 LDNO charges'!$C$14:$C$203,MATCH($A213,'Annex 4 LDNO charges'!$A$14:$A$203,0)))</f>
        <v>0</v>
      </c>
      <c r="D213" s="40"/>
      <c r="E213" s="40"/>
      <c r="F213" s="39">
        <v>0.46562202651327755</v>
      </c>
    </row>
    <row r="214" spans="1:6" ht="13.8" x14ac:dyDescent="0.25">
      <c r="A214" s="145" t="s">
        <v>592</v>
      </c>
      <c r="B214" s="177" t="str">
        <f>IFERROR(INDEX('Annex 1 LV, HV and UMS charges'!$B$14:$B$45,MATCH($A214,'Annex 1 LV, HV and UMS charges'!$A$14:$A$310,0)),INDEX('Annex 4 LDNO charges'!$B$14:$B$203,MATCH($A214,'Annex 4 LDNO charges'!$A$14:$A$203,0)))</f>
        <v/>
      </c>
      <c r="C214" s="178">
        <f>IFERROR(INDEX('Annex 1 LV, HV and UMS charges'!$C$14:$C$45,MATCH($A214,'Annex 1 LV, HV and UMS charges'!$A$14:$A$310,0)),INDEX('Annex 4 LDNO charges'!$C$14:$C$203,MATCH($A214,'Annex 4 LDNO charges'!$A$14:$A$203,0)))</f>
        <v>0</v>
      </c>
      <c r="D214" s="40"/>
      <c r="E214" s="40"/>
      <c r="F214" s="39">
        <v>0.46562202651327755</v>
      </c>
    </row>
    <row r="215" spans="1:6" ht="13.8" x14ac:dyDescent="0.25">
      <c r="A215" s="145" t="s">
        <v>593</v>
      </c>
      <c r="B215" s="177" t="str">
        <f>IFERROR(INDEX('Annex 1 LV, HV and UMS charges'!$B$14:$B$45,MATCH($A215,'Annex 1 LV, HV and UMS charges'!$A$14:$A$310,0)),INDEX('Annex 4 LDNO charges'!$B$14:$B$203,MATCH($A215,'Annex 4 LDNO charges'!$A$14:$A$203,0)))</f>
        <v/>
      </c>
      <c r="C215" s="178">
        <f>IFERROR(INDEX('Annex 1 LV, HV and UMS charges'!$C$14:$C$45,MATCH($A215,'Annex 1 LV, HV and UMS charges'!$A$14:$A$310,0)),INDEX('Annex 4 LDNO charges'!$C$14:$C$203,MATCH($A215,'Annex 4 LDNO charges'!$A$14:$A$203,0)))</f>
        <v>0</v>
      </c>
      <c r="D215" s="40"/>
      <c r="E215" s="40"/>
      <c r="F215" s="39">
        <v>0.46562202651327755</v>
      </c>
    </row>
    <row r="216" spans="1:6" ht="13.8" x14ac:dyDescent="0.25">
      <c r="A216" s="145" t="s">
        <v>594</v>
      </c>
      <c r="B216" s="177" t="str">
        <f>IFERROR(INDEX('Annex 1 LV, HV and UMS charges'!$B$14:$B$45,MATCH($A216,'Annex 1 LV, HV and UMS charges'!$A$14:$A$310,0)),INDEX('Annex 4 LDNO charges'!$B$14:$B$203,MATCH($A216,'Annex 4 LDNO charges'!$A$14:$A$203,0)))</f>
        <v/>
      </c>
      <c r="C216" s="178">
        <f>IFERROR(INDEX('Annex 1 LV, HV and UMS charges'!$C$14:$C$45,MATCH($A216,'Annex 1 LV, HV and UMS charges'!$A$14:$A$310,0)),INDEX('Annex 4 LDNO charges'!$C$14:$C$203,MATCH($A216,'Annex 4 LDNO charges'!$A$14:$A$203,0)))</f>
        <v>0</v>
      </c>
      <c r="D216" s="40"/>
      <c r="E216" s="40"/>
      <c r="F216" s="39">
        <v>0.46562202651327755</v>
      </c>
    </row>
    <row r="217" spans="1:6" ht="13.8" x14ac:dyDescent="0.25">
      <c r="A217" s="145" t="s">
        <v>595</v>
      </c>
      <c r="B217" s="177" t="str">
        <f>IFERROR(INDEX('Annex 1 LV, HV and UMS charges'!$B$14:$B$45,MATCH($A217,'Annex 1 LV, HV and UMS charges'!$A$14:$A$310,0)),INDEX('Annex 4 LDNO charges'!$B$14:$B$203,MATCH($A217,'Annex 4 LDNO charges'!$A$14:$A$203,0)))</f>
        <v/>
      </c>
      <c r="C217" s="178">
        <f>IFERROR(INDEX('Annex 1 LV, HV and UMS charges'!$C$14:$C$45,MATCH($A217,'Annex 1 LV, HV and UMS charges'!$A$14:$A$310,0)),INDEX('Annex 4 LDNO charges'!$C$14:$C$203,MATCH($A217,'Annex 4 LDNO charges'!$A$14:$A$203,0)))</f>
        <v>0</v>
      </c>
      <c r="D217" s="40"/>
      <c r="E217" s="40"/>
      <c r="F217" s="39">
        <v>0.46562202651327755</v>
      </c>
    </row>
    <row r="218" spans="1:6" ht="13.8" x14ac:dyDescent="0.25">
      <c r="A218" s="145" t="s">
        <v>596</v>
      </c>
      <c r="B218" s="177" t="str">
        <f>IFERROR(INDEX('Annex 1 LV, HV and UMS charges'!$B$14:$B$45,MATCH($A218,'Annex 1 LV, HV and UMS charges'!$A$14:$A$310,0)),INDEX('Annex 4 LDNO charges'!$B$14:$B$203,MATCH($A218,'Annex 4 LDNO charges'!$A$14:$A$203,0)))</f>
        <v/>
      </c>
      <c r="C218" s="178">
        <f>IFERROR(INDEX('Annex 1 LV, HV and UMS charges'!$C$14:$C$45,MATCH($A218,'Annex 1 LV, HV and UMS charges'!$A$14:$A$310,0)),INDEX('Annex 4 LDNO charges'!$C$14:$C$203,MATCH($A218,'Annex 4 LDNO charges'!$A$14:$A$203,0)))</f>
        <v>0</v>
      </c>
      <c r="D218" s="40"/>
      <c r="E218" s="40"/>
      <c r="F218" s="39">
        <v>0.46562202651327755</v>
      </c>
    </row>
    <row r="219" spans="1:6" ht="13.8" x14ac:dyDescent="0.25">
      <c r="A219" s="145" t="s">
        <v>597</v>
      </c>
      <c r="B219" s="177" t="str">
        <f>IFERROR(INDEX('Annex 1 LV, HV and UMS charges'!$B$14:$B$45,MATCH($A219,'Annex 1 LV, HV and UMS charges'!$A$14:$A$310,0)),INDEX('Annex 4 LDNO charges'!$B$14:$B$203,MATCH($A219,'Annex 4 LDNO charges'!$A$14:$A$203,0)))</f>
        <v/>
      </c>
      <c r="C219" s="178">
        <f>IFERROR(INDEX('Annex 1 LV, HV and UMS charges'!$C$14:$C$45,MATCH($A219,'Annex 1 LV, HV and UMS charges'!$A$14:$A$310,0)),INDEX('Annex 4 LDNO charges'!$C$14:$C$203,MATCH($A219,'Annex 4 LDNO charges'!$A$14:$A$203,0)))</f>
        <v>0</v>
      </c>
      <c r="D219" s="40"/>
      <c r="E219" s="40"/>
      <c r="F219" s="39">
        <v>0.46562202651327755</v>
      </c>
    </row>
    <row r="220" spans="1:6" ht="13.8" x14ac:dyDescent="0.25">
      <c r="A220" s="145" t="s">
        <v>598</v>
      </c>
      <c r="B220" s="177" t="str">
        <f>IFERROR(INDEX('Annex 1 LV, HV and UMS charges'!$B$14:$B$45,MATCH($A220,'Annex 1 LV, HV and UMS charges'!$A$14:$A$310,0)),INDEX('Annex 4 LDNO charges'!$B$14:$B$203,MATCH($A220,'Annex 4 LDNO charges'!$A$14:$A$203,0)))</f>
        <v/>
      </c>
      <c r="C220" s="178">
        <f>IFERROR(INDEX('Annex 1 LV, HV and UMS charges'!$C$14:$C$45,MATCH($A220,'Annex 1 LV, HV and UMS charges'!$A$14:$A$310,0)),INDEX('Annex 4 LDNO charges'!$C$14:$C$203,MATCH($A220,'Annex 4 LDNO charges'!$A$14:$A$203,0)))</f>
        <v>0</v>
      </c>
      <c r="D220" s="40"/>
      <c r="E220" s="40"/>
      <c r="F220" s="39">
        <v>0.46562202651327755</v>
      </c>
    </row>
    <row r="221" spans="1:6" ht="13.8" x14ac:dyDescent="0.25">
      <c r="A221" s="145" t="s">
        <v>506</v>
      </c>
      <c r="B221" s="177" t="str">
        <f>IFERROR(INDEX('Annex 1 LV, HV and UMS charges'!$B$14:$B$45,MATCH($A221,'Annex 1 LV, HV and UMS charges'!$A$14:$A$310,0)),INDEX('Annex 4 LDNO charges'!$B$14:$B$203,MATCH($A221,'Annex 4 LDNO charges'!$A$14:$A$203,0)))</f>
        <v/>
      </c>
      <c r="C221" s="178" t="str">
        <f>IFERROR(INDEX('Annex 1 LV, HV and UMS charges'!$C$14:$C$45,MATCH($A221,'Annex 1 LV, HV and UMS charges'!$A$14:$A$310,0)),INDEX('Annex 4 LDNO charges'!$C$14:$C$203,MATCH($A221,'Annex 4 LDNO charges'!$A$14:$A$203,0)))</f>
        <v>0, 1 or 8</v>
      </c>
      <c r="D221" s="40"/>
      <c r="E221" s="40"/>
      <c r="F221" s="39">
        <v>0</v>
      </c>
    </row>
    <row r="222" spans="1:6" ht="13.8" x14ac:dyDescent="0.25">
      <c r="A222" s="145" t="s">
        <v>507</v>
      </c>
      <c r="B222" s="177" t="str">
        <f>IFERROR(INDEX('Annex 1 LV, HV and UMS charges'!$B$14:$B$45,MATCH($A222,'Annex 1 LV, HV and UMS charges'!$A$14:$A$310,0)),INDEX('Annex 4 LDNO charges'!$B$14:$B$203,MATCH($A222,'Annex 4 LDNO charges'!$A$14:$A$203,0)))</f>
        <v/>
      </c>
      <c r="C222" s="178">
        <f>IFERROR(INDEX('Annex 1 LV, HV and UMS charges'!$C$14:$C$45,MATCH($A222,'Annex 1 LV, HV and UMS charges'!$A$14:$A$310,0)),INDEX('Annex 4 LDNO charges'!$C$14:$C$203,MATCH($A222,'Annex 4 LDNO charges'!$A$14:$A$203,0)))</f>
        <v>0</v>
      </c>
      <c r="D222" s="40"/>
      <c r="E222" s="40"/>
      <c r="F222" s="39">
        <v>0</v>
      </c>
    </row>
    <row r="223" spans="1:6" ht="13.8" x14ac:dyDescent="0.25">
      <c r="A223" s="145" t="s">
        <v>508</v>
      </c>
      <c r="B223" s="177" t="str">
        <f>IFERROR(INDEX('Annex 1 LV, HV and UMS charges'!$B$14:$B$45,MATCH($A223,'Annex 1 LV, HV and UMS charges'!$A$14:$A$310,0)),INDEX('Annex 4 LDNO charges'!$B$14:$B$203,MATCH($A223,'Annex 4 LDNO charges'!$A$14:$A$203,0)))</f>
        <v/>
      </c>
      <c r="C223" s="178">
        <f>IFERROR(INDEX('Annex 1 LV, HV and UMS charges'!$C$14:$C$45,MATCH($A223,'Annex 1 LV, HV and UMS charges'!$A$14:$A$310,0)),INDEX('Annex 4 LDNO charges'!$C$14:$C$203,MATCH($A223,'Annex 4 LDNO charges'!$A$14:$A$203,0)))</f>
        <v>0</v>
      </c>
      <c r="D223" s="40"/>
      <c r="E223" s="40"/>
      <c r="F223" s="39">
        <v>0</v>
      </c>
    </row>
    <row r="224" spans="1:6" ht="13.8" x14ac:dyDescent="0.25">
      <c r="A224" s="145" t="s">
        <v>509</v>
      </c>
      <c r="B224" s="177" t="str">
        <f>IFERROR(INDEX('Annex 1 LV, HV and UMS charges'!$B$14:$B$45,MATCH($A224,'Annex 1 LV, HV and UMS charges'!$A$14:$A$310,0)),INDEX('Annex 4 LDNO charges'!$B$14:$B$203,MATCH($A224,'Annex 4 LDNO charges'!$A$14:$A$203,0)))</f>
        <v/>
      </c>
      <c r="C224" s="178">
        <f>IFERROR(INDEX('Annex 1 LV, HV and UMS charges'!$C$14:$C$45,MATCH($A224,'Annex 1 LV, HV and UMS charges'!$A$14:$A$310,0)),INDEX('Annex 4 LDNO charges'!$C$14:$C$203,MATCH($A224,'Annex 4 LDNO charges'!$A$14:$A$203,0)))</f>
        <v>0</v>
      </c>
      <c r="D224" s="40"/>
      <c r="E224" s="40"/>
      <c r="F224" s="39">
        <v>0</v>
      </c>
    </row>
    <row r="225" spans="1:6" ht="13.8" x14ac:dyDescent="0.25">
      <c r="A225" s="145" t="s">
        <v>510</v>
      </c>
      <c r="B225" s="177" t="str">
        <f>IFERROR(INDEX('Annex 1 LV, HV and UMS charges'!$B$14:$B$45,MATCH($A225,'Annex 1 LV, HV and UMS charges'!$A$14:$A$310,0)),INDEX('Annex 4 LDNO charges'!$B$14:$B$203,MATCH($A225,'Annex 4 LDNO charges'!$A$14:$A$203,0)))</f>
        <v/>
      </c>
      <c r="C225" s="178">
        <f>IFERROR(INDEX('Annex 1 LV, HV and UMS charges'!$C$14:$C$45,MATCH($A225,'Annex 1 LV, HV and UMS charges'!$A$14:$A$310,0)),INDEX('Annex 4 LDNO charges'!$C$14:$C$203,MATCH($A225,'Annex 4 LDNO charges'!$A$14:$A$203,0)))</f>
        <v>0</v>
      </c>
      <c r="D225" s="40"/>
      <c r="E225" s="40"/>
      <c r="F225" s="39">
        <v>0</v>
      </c>
    </row>
    <row r="226" spans="1:6" ht="13.8" x14ac:dyDescent="0.25">
      <c r="A226" s="145" t="s">
        <v>511</v>
      </c>
      <c r="B226" s="177" t="str">
        <f>IFERROR(INDEX('Annex 1 LV, HV and UMS charges'!$B$14:$B$45,MATCH($A226,'Annex 1 LV, HV and UMS charges'!$A$14:$A$310,0)),INDEX('Annex 4 LDNO charges'!$B$14:$B$203,MATCH($A226,'Annex 4 LDNO charges'!$A$14:$A$203,0)))</f>
        <v/>
      </c>
      <c r="C226" s="178">
        <f>IFERROR(INDEX('Annex 1 LV, HV and UMS charges'!$C$14:$C$45,MATCH($A226,'Annex 1 LV, HV and UMS charges'!$A$14:$A$310,0)),INDEX('Annex 4 LDNO charges'!$C$14:$C$203,MATCH($A226,'Annex 4 LDNO charges'!$A$14:$A$203,0)))</f>
        <v>0</v>
      </c>
      <c r="D226" s="40"/>
      <c r="E226" s="40"/>
      <c r="F226" s="39">
        <v>0</v>
      </c>
    </row>
    <row r="227" spans="1:6" ht="13.2" x14ac:dyDescent="0.25">
      <c r="A227" s="312" t="s">
        <v>513</v>
      </c>
      <c r="B227" s="312"/>
      <c r="C227" s="312"/>
      <c r="D227" s="312"/>
      <c r="E227" s="312"/>
      <c r="F227" s="312"/>
    </row>
    <row r="228" spans="1:6" ht="13.2" x14ac:dyDescent="0.25">
      <c r="A228" s="311" t="s">
        <v>514</v>
      </c>
      <c r="B228" s="311"/>
      <c r="C228" s="311"/>
      <c r="D228" s="311"/>
      <c r="E228" s="311"/>
      <c r="F228" s="311"/>
    </row>
    <row r="229" spans="1:6" ht="13.2" x14ac:dyDescent="0.25">
      <c r="A229" s="311" t="s">
        <v>515</v>
      </c>
      <c r="B229" s="311"/>
      <c r="C229" s="311"/>
      <c r="D229" s="311"/>
      <c r="E229" s="311"/>
      <c r="F229" s="311"/>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89"/>
  <sheetViews>
    <sheetView zoomScale="85" zoomScaleNormal="85" zoomScaleSheetLayoutView="100" workbookViewId="0">
      <selection activeCell="I36" sqref="I36"/>
    </sheetView>
  </sheetViews>
  <sheetFormatPr defaultColWidth="9.109375" defaultRowHeight="27.75" customHeight="1" x14ac:dyDescent="0.25"/>
  <cols>
    <col min="1" max="1" width="41"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3" t="s">
        <v>27</v>
      </c>
      <c r="B1" s="3"/>
      <c r="C1" s="2"/>
      <c r="E1" s="10"/>
      <c r="F1" s="4"/>
      <c r="G1" s="4"/>
    </row>
    <row r="2" spans="1:7" s="11" customFormat="1" ht="47.25" customHeight="1" x14ac:dyDescent="0.25">
      <c r="A2" s="260" t="str">
        <f>Overview!B4&amp; " - Effective from "&amp;TEXT(Overview!D4,"D MMMM YYYY")&amp;" - "&amp;Overview!E4&amp;" Nodal/Zonal charges"</f>
        <v>Murphy Power Distribution Limited GSP_B - Effective from 1 April 2024 - Final Nodal/Zonal charges</v>
      </c>
      <c r="B2" s="261"/>
      <c r="C2" s="261"/>
      <c r="D2" s="262"/>
    </row>
    <row r="3" spans="1:7" ht="60.75" customHeight="1" x14ac:dyDescent="0.25">
      <c r="A3" s="20" t="s">
        <v>97</v>
      </c>
      <c r="B3" s="20" t="s">
        <v>1</v>
      </c>
      <c r="C3" s="20" t="s">
        <v>62</v>
      </c>
      <c r="D3" s="20" t="s">
        <v>63</v>
      </c>
    </row>
    <row r="4" spans="1:7" ht="13.2" x14ac:dyDescent="0.25">
      <c r="A4" s="208"/>
      <c r="B4" s="208"/>
      <c r="C4" s="7"/>
      <c r="D4" s="8"/>
    </row>
    <row r="5" spans="1:7" ht="13.2" x14ac:dyDescent="0.25">
      <c r="A5" s="208"/>
      <c r="B5" s="208"/>
      <c r="C5" s="7"/>
      <c r="D5" s="8"/>
    </row>
    <row r="6" spans="1:7" ht="13.2" x14ac:dyDescent="0.25">
      <c r="A6" s="208"/>
      <c r="B6" s="208"/>
      <c r="C6" s="7"/>
      <c r="D6" s="8"/>
    </row>
    <row r="7" spans="1:7" ht="13.2" x14ac:dyDescent="0.25">
      <c r="A7" s="208"/>
      <c r="B7" s="208"/>
      <c r="C7" s="7"/>
      <c r="D7" s="8"/>
    </row>
    <row r="8" spans="1:7" ht="13.2" x14ac:dyDescent="0.25">
      <c r="A8" s="208"/>
      <c r="B8" s="208"/>
      <c r="C8" s="207"/>
      <c r="D8" s="8"/>
    </row>
    <row r="9" spans="1:7" ht="13.2" x14ac:dyDescent="0.25">
      <c r="A9" s="208"/>
      <c r="B9" s="208"/>
      <c r="C9" s="207"/>
      <c r="D9" s="8"/>
    </row>
    <row r="10" spans="1:7" ht="13.2" x14ac:dyDescent="0.25">
      <c r="A10" s="208"/>
      <c r="B10" s="208"/>
      <c r="C10" s="207"/>
      <c r="D10" s="8"/>
    </row>
    <row r="11" spans="1:7" ht="13.2" x14ac:dyDescent="0.25">
      <c r="A11" s="208"/>
      <c r="B11" s="208"/>
      <c r="C11" s="207"/>
      <c r="D11" s="8"/>
    </row>
    <row r="12" spans="1:7" ht="13.2" x14ac:dyDescent="0.25">
      <c r="A12" s="208"/>
      <c r="B12" s="208"/>
      <c r="C12" s="207"/>
      <c r="D12" s="8"/>
    </row>
    <row r="13" spans="1:7" ht="13.2" x14ac:dyDescent="0.25">
      <c r="A13" s="208"/>
      <c r="B13" s="208"/>
      <c r="C13" s="207"/>
      <c r="D13" s="8"/>
    </row>
    <row r="14" spans="1:7" ht="13.2" x14ac:dyDescent="0.25">
      <c r="A14" s="208"/>
      <c r="B14" s="208"/>
      <c r="C14" s="207"/>
      <c r="D14" s="8"/>
    </row>
    <row r="15" spans="1:7" ht="13.2" x14ac:dyDescent="0.25">
      <c r="A15" s="208"/>
      <c r="B15" s="208"/>
      <c r="C15" s="207"/>
      <c r="D15" s="8"/>
    </row>
    <row r="16" spans="1:7" ht="13.2" x14ac:dyDescent="0.25">
      <c r="A16" s="208"/>
      <c r="B16" s="208"/>
      <c r="C16" s="207"/>
      <c r="D16" s="8"/>
    </row>
    <row r="17" spans="1:4" ht="13.2" x14ac:dyDescent="0.25">
      <c r="A17" s="208"/>
      <c r="B17" s="208"/>
      <c r="C17" s="207"/>
      <c r="D17" s="8"/>
    </row>
    <row r="18" spans="1:4" ht="13.2" x14ac:dyDescent="0.25">
      <c r="A18" s="208"/>
      <c r="B18" s="208"/>
      <c r="C18" s="207"/>
      <c r="D18" s="8"/>
    </row>
    <row r="19" spans="1:4" ht="13.2" x14ac:dyDescent="0.25">
      <c r="A19" s="208"/>
      <c r="B19" s="208"/>
      <c r="C19" s="207"/>
      <c r="D19" s="8"/>
    </row>
    <row r="20" spans="1:4" ht="13.2" x14ac:dyDescent="0.25">
      <c r="A20" s="208"/>
      <c r="B20" s="208"/>
      <c r="C20" s="207"/>
      <c r="D20" s="8"/>
    </row>
    <row r="21" spans="1:4" ht="13.2" x14ac:dyDescent="0.25">
      <c r="A21" s="208"/>
      <c r="B21" s="208"/>
      <c r="C21" s="207"/>
      <c r="D21" s="8"/>
    </row>
    <row r="22" spans="1:4" ht="13.2" x14ac:dyDescent="0.25">
      <c r="A22" s="208"/>
      <c r="B22" s="208"/>
      <c r="C22" s="207"/>
      <c r="D22" s="8"/>
    </row>
    <row r="23" spans="1:4" ht="13.2" x14ac:dyDescent="0.25">
      <c r="A23" s="208"/>
      <c r="B23" s="208"/>
      <c r="C23" s="207"/>
      <c r="D23" s="8"/>
    </row>
    <row r="24" spans="1:4" ht="13.2" x14ac:dyDescent="0.25">
      <c r="A24" s="208"/>
      <c r="B24" s="208"/>
      <c r="C24" s="207"/>
      <c r="D24" s="8"/>
    </row>
    <row r="25" spans="1:4" ht="13.2" x14ac:dyDescent="0.25">
      <c r="A25" s="208"/>
      <c r="B25" s="208"/>
      <c r="C25" s="207"/>
      <c r="D25" s="8"/>
    </row>
    <row r="26" spans="1:4" ht="13.2" x14ac:dyDescent="0.25">
      <c r="A26" s="208"/>
      <c r="B26" s="208"/>
      <c r="C26" s="207"/>
      <c r="D26" s="8"/>
    </row>
    <row r="27" spans="1:4" ht="13.2" x14ac:dyDescent="0.25">
      <c r="A27" s="208"/>
      <c r="B27" s="208"/>
      <c r="C27" s="207"/>
      <c r="D27" s="8"/>
    </row>
    <row r="28" spans="1:4" ht="13.2" x14ac:dyDescent="0.25">
      <c r="A28" s="208"/>
      <c r="B28" s="208"/>
      <c r="C28" s="207"/>
      <c r="D28" s="8"/>
    </row>
    <row r="29" spans="1:4" ht="13.2" x14ac:dyDescent="0.25">
      <c r="A29" s="208"/>
      <c r="B29" s="208"/>
      <c r="C29" s="207"/>
      <c r="D29" s="8"/>
    </row>
    <row r="30" spans="1:4" ht="13.2" x14ac:dyDescent="0.25">
      <c r="A30" s="208"/>
      <c r="B30" s="208"/>
      <c r="C30" s="207"/>
      <c r="D30" s="8"/>
    </row>
    <row r="31" spans="1:4" ht="13.2" x14ac:dyDescent="0.25">
      <c r="A31" s="208"/>
      <c r="B31" s="208"/>
      <c r="C31" s="207"/>
      <c r="D31" s="8"/>
    </row>
    <row r="32" spans="1:4" ht="13.2" x14ac:dyDescent="0.25">
      <c r="A32" s="208"/>
      <c r="B32" s="208"/>
      <c r="C32" s="207"/>
      <c r="D32" s="8"/>
    </row>
    <row r="33" spans="1:4" ht="13.2" x14ac:dyDescent="0.25">
      <c r="A33" s="208"/>
      <c r="B33" s="208"/>
      <c r="C33" s="207"/>
      <c r="D33" s="8"/>
    </row>
    <row r="34" spans="1:4" ht="13.2" x14ac:dyDescent="0.25">
      <c r="A34" s="208"/>
      <c r="B34" s="208"/>
      <c r="C34" s="207"/>
      <c r="D34" s="8"/>
    </row>
    <row r="35" spans="1:4" ht="13.2" x14ac:dyDescent="0.25">
      <c r="A35" s="208"/>
      <c r="B35" s="208"/>
      <c r="C35" s="207"/>
      <c r="D35" s="8"/>
    </row>
    <row r="36" spans="1:4" ht="13.2" x14ac:dyDescent="0.25">
      <c r="A36" s="208"/>
      <c r="B36" s="208"/>
      <c r="C36" s="207"/>
      <c r="D36" s="8"/>
    </row>
    <row r="37" spans="1:4" ht="13.2" x14ac:dyDescent="0.25">
      <c r="A37" s="208"/>
      <c r="B37" s="208"/>
      <c r="C37" s="207"/>
      <c r="D37" s="8"/>
    </row>
    <row r="38" spans="1:4" ht="13.2" x14ac:dyDescent="0.25">
      <c r="A38" s="208"/>
      <c r="B38" s="208"/>
      <c r="C38" s="207"/>
      <c r="D38" s="8"/>
    </row>
    <row r="39" spans="1:4" ht="13.2" x14ac:dyDescent="0.25">
      <c r="A39" s="208"/>
      <c r="B39" s="208"/>
      <c r="C39" s="207"/>
      <c r="D39" s="8"/>
    </row>
    <row r="40" spans="1:4" ht="13.2" x14ac:dyDescent="0.25">
      <c r="A40" s="208"/>
      <c r="B40" s="208"/>
      <c r="C40" s="207"/>
      <c r="D40" s="8"/>
    </row>
    <row r="41" spans="1:4" ht="13.2" x14ac:dyDescent="0.25">
      <c r="A41" s="208"/>
      <c r="B41" s="208"/>
      <c r="C41" s="207"/>
      <c r="D41" s="8"/>
    </row>
    <row r="42" spans="1:4" ht="13.2" x14ac:dyDescent="0.25">
      <c r="A42" s="208"/>
      <c r="B42" s="208"/>
      <c r="C42" s="207"/>
      <c r="D42" s="8"/>
    </row>
    <row r="43" spans="1:4" ht="13.2" x14ac:dyDescent="0.25">
      <c r="A43" s="208"/>
      <c r="B43" s="208"/>
      <c r="C43" s="207"/>
      <c r="D43" s="8"/>
    </row>
    <row r="44" spans="1:4" ht="13.2" x14ac:dyDescent="0.25">
      <c r="A44" s="208"/>
      <c r="B44" s="208"/>
      <c r="C44" s="207"/>
      <c r="D44" s="8"/>
    </row>
    <row r="45" spans="1:4" ht="13.2" x14ac:dyDescent="0.25">
      <c r="A45" s="208"/>
      <c r="B45" s="208"/>
      <c r="C45" s="207"/>
      <c r="D45" s="8"/>
    </row>
    <row r="46" spans="1:4" ht="13.2" x14ac:dyDescent="0.25">
      <c r="A46" s="208"/>
      <c r="B46" s="208"/>
      <c r="C46" s="207"/>
      <c r="D46" s="8"/>
    </row>
    <row r="47" spans="1:4" ht="13.2" x14ac:dyDescent="0.25">
      <c r="A47" s="208"/>
      <c r="B47" s="208"/>
      <c r="C47" s="207"/>
      <c r="D47" s="8"/>
    </row>
    <row r="48" spans="1:4" ht="13.2" x14ac:dyDescent="0.25">
      <c r="A48" s="208"/>
      <c r="B48" s="208"/>
      <c r="C48" s="207"/>
      <c r="D48" s="8"/>
    </row>
    <row r="49" spans="1:4" ht="13.2" x14ac:dyDescent="0.25">
      <c r="A49" s="208"/>
      <c r="B49" s="208"/>
      <c r="C49" s="207"/>
      <c r="D49" s="8"/>
    </row>
    <row r="50" spans="1:4" ht="13.2" x14ac:dyDescent="0.25">
      <c r="A50" s="208"/>
      <c r="B50" s="208"/>
      <c r="C50" s="207"/>
      <c r="D50" s="8"/>
    </row>
    <row r="51" spans="1:4" ht="13.2" x14ac:dyDescent="0.25">
      <c r="A51" s="208"/>
      <c r="B51" s="208"/>
      <c r="C51" s="207"/>
      <c r="D51" s="8"/>
    </row>
    <row r="52" spans="1:4" ht="13.2" x14ac:dyDescent="0.25">
      <c r="A52" s="208"/>
      <c r="B52" s="208"/>
      <c r="C52" s="207"/>
      <c r="D52" s="8"/>
    </row>
    <row r="53" spans="1:4" ht="13.2" x14ac:dyDescent="0.25">
      <c r="A53" s="208"/>
      <c r="B53" s="208"/>
      <c r="C53" s="207"/>
      <c r="D53" s="8"/>
    </row>
    <row r="54" spans="1:4" ht="13.2" x14ac:dyDescent="0.25">
      <c r="A54" s="208"/>
      <c r="B54" s="208"/>
      <c r="C54" s="207"/>
      <c r="D54" s="8"/>
    </row>
    <row r="55" spans="1:4" ht="13.2" x14ac:dyDescent="0.25">
      <c r="A55" s="208"/>
      <c r="B55" s="208"/>
      <c r="C55" s="207"/>
      <c r="D55" s="8"/>
    </row>
    <row r="56" spans="1:4" ht="13.2" x14ac:dyDescent="0.25">
      <c r="A56" s="208"/>
      <c r="B56" s="208"/>
      <c r="C56" s="207"/>
      <c r="D56" s="8"/>
    </row>
    <row r="57" spans="1:4" ht="13.2" x14ac:dyDescent="0.25">
      <c r="A57" s="208"/>
      <c r="B57" s="208"/>
      <c r="C57" s="207"/>
      <c r="D57" s="8"/>
    </row>
    <row r="58" spans="1:4" ht="13.2" x14ac:dyDescent="0.25">
      <c r="A58" s="208"/>
      <c r="B58" s="208"/>
      <c r="C58" s="207"/>
      <c r="D58" s="8"/>
    </row>
    <row r="59" spans="1:4" ht="13.2" x14ac:dyDescent="0.25">
      <c r="A59" s="208"/>
      <c r="B59" s="208"/>
      <c r="C59" s="207"/>
      <c r="D59" s="8"/>
    </row>
    <row r="60" spans="1:4" ht="13.2" x14ac:dyDescent="0.25">
      <c r="A60" s="208"/>
      <c r="B60" s="208"/>
      <c r="C60" s="207"/>
      <c r="D60" s="8"/>
    </row>
    <row r="61" spans="1:4" ht="13.2" x14ac:dyDescent="0.25">
      <c r="A61" s="208"/>
      <c r="B61" s="208"/>
      <c r="C61" s="207"/>
      <c r="D61" s="8"/>
    </row>
    <row r="62" spans="1:4" ht="13.2" x14ac:dyDescent="0.25">
      <c r="A62" s="208"/>
      <c r="B62" s="208"/>
      <c r="C62" s="207"/>
      <c r="D62" s="8"/>
    </row>
    <row r="63" spans="1:4" ht="13.2" x14ac:dyDescent="0.25">
      <c r="A63" s="208"/>
      <c r="B63" s="208"/>
      <c r="C63" s="207"/>
      <c r="D63" s="8"/>
    </row>
    <row r="64" spans="1:4" ht="13.2" x14ac:dyDescent="0.25">
      <c r="A64" s="208"/>
      <c r="B64" s="208"/>
      <c r="C64" s="207"/>
      <c r="D64" s="8"/>
    </row>
    <row r="65" spans="1:4" ht="13.2" x14ac:dyDescent="0.25">
      <c r="A65" s="208"/>
      <c r="B65" s="208"/>
      <c r="C65" s="207"/>
      <c r="D65" s="8"/>
    </row>
    <row r="66" spans="1:4" ht="13.2" x14ac:dyDescent="0.25">
      <c r="A66" s="208"/>
      <c r="B66" s="208"/>
      <c r="C66" s="207"/>
      <c r="D66" s="8"/>
    </row>
    <row r="67" spans="1:4" ht="13.2" x14ac:dyDescent="0.25">
      <c r="A67" s="208"/>
      <c r="B67" s="208"/>
      <c r="C67" s="207"/>
      <c r="D67" s="8"/>
    </row>
    <row r="68" spans="1:4" ht="13.2" x14ac:dyDescent="0.25">
      <c r="A68" s="208"/>
      <c r="B68" s="208"/>
      <c r="C68" s="207"/>
      <c r="D68" s="8"/>
    </row>
    <row r="69" spans="1:4" ht="13.2" x14ac:dyDescent="0.25">
      <c r="A69" s="208"/>
      <c r="B69" s="208"/>
      <c r="C69" s="207"/>
      <c r="D69" s="8"/>
    </row>
    <row r="70" spans="1:4" ht="13.2" x14ac:dyDescent="0.25">
      <c r="A70" s="208"/>
      <c r="B70" s="208"/>
      <c r="C70" s="207"/>
      <c r="D70" s="8"/>
    </row>
    <row r="71" spans="1:4" ht="13.2" x14ac:dyDescent="0.25">
      <c r="A71" s="208"/>
      <c r="B71" s="208"/>
      <c r="C71" s="207"/>
      <c r="D71" s="8"/>
    </row>
    <row r="72" spans="1:4" ht="13.2" x14ac:dyDescent="0.25">
      <c r="A72" s="208"/>
      <c r="B72" s="208"/>
      <c r="C72" s="207"/>
      <c r="D72" s="8"/>
    </row>
    <row r="73" spans="1:4" ht="13.2" x14ac:dyDescent="0.25">
      <c r="A73" s="208"/>
      <c r="B73" s="208"/>
      <c r="C73" s="207"/>
      <c r="D73" s="8"/>
    </row>
    <row r="74" spans="1:4" ht="13.2" x14ac:dyDescent="0.25">
      <c r="A74" s="208"/>
      <c r="B74" s="208"/>
      <c r="C74" s="207"/>
      <c r="D74" s="8"/>
    </row>
    <row r="75" spans="1:4" ht="13.2" x14ac:dyDescent="0.25">
      <c r="A75" s="208"/>
      <c r="B75" s="208"/>
      <c r="C75" s="207"/>
      <c r="D75" s="8"/>
    </row>
    <row r="76" spans="1:4" ht="13.2" x14ac:dyDescent="0.25">
      <c r="A76" s="208"/>
      <c r="B76" s="208"/>
      <c r="C76" s="207"/>
      <c r="D76" s="8"/>
    </row>
    <row r="77" spans="1:4" ht="13.2" x14ac:dyDescent="0.25">
      <c r="A77" s="208"/>
      <c r="B77" s="208"/>
      <c r="C77" s="207"/>
      <c r="D77" s="8"/>
    </row>
    <row r="78" spans="1:4" ht="13.2" x14ac:dyDescent="0.25">
      <c r="A78" s="208"/>
      <c r="B78" s="208"/>
      <c r="C78" s="207"/>
      <c r="D78" s="8"/>
    </row>
    <row r="79" spans="1:4" ht="13.2" x14ac:dyDescent="0.25">
      <c r="A79" s="208"/>
      <c r="B79" s="208"/>
      <c r="C79" s="207"/>
      <c r="D79" s="8"/>
    </row>
    <row r="80" spans="1:4" ht="13.2" x14ac:dyDescent="0.25">
      <c r="A80" s="208"/>
      <c r="B80" s="208"/>
      <c r="C80" s="207"/>
      <c r="D80" s="8"/>
    </row>
    <row r="81" spans="1:4" ht="13.2" x14ac:dyDescent="0.25">
      <c r="A81" s="208"/>
      <c r="B81" s="208"/>
      <c r="C81" s="207"/>
      <c r="D81" s="8"/>
    </row>
    <row r="82" spans="1:4" ht="13.2" x14ac:dyDescent="0.25">
      <c r="A82" s="208"/>
      <c r="B82" s="208"/>
      <c r="C82" s="207"/>
      <c r="D82" s="8"/>
    </row>
    <row r="83" spans="1:4" ht="13.2" x14ac:dyDescent="0.25">
      <c r="A83" s="208"/>
      <c r="B83" s="208"/>
      <c r="C83" s="207"/>
      <c r="D83" s="8"/>
    </row>
    <row r="84" spans="1:4" ht="13.2" x14ac:dyDescent="0.25">
      <c r="A84" s="208"/>
      <c r="B84" s="208"/>
      <c r="C84" s="207"/>
      <c r="D84" s="8"/>
    </row>
    <row r="85" spans="1:4" ht="13.2" x14ac:dyDescent="0.25">
      <c r="A85" s="208"/>
      <c r="B85" s="208"/>
      <c r="C85" s="207"/>
      <c r="D85" s="8"/>
    </row>
    <row r="86" spans="1:4" ht="13.2" x14ac:dyDescent="0.25">
      <c r="A86" s="208"/>
      <c r="B86" s="208"/>
      <c r="C86" s="207"/>
      <c r="D86" s="8"/>
    </row>
    <row r="87" spans="1:4" ht="13.2" x14ac:dyDescent="0.25">
      <c r="A87" s="208"/>
      <c r="B87" s="208"/>
      <c r="C87" s="207"/>
      <c r="D87" s="8"/>
    </row>
    <row r="88" spans="1:4" ht="13.2" x14ac:dyDescent="0.25">
      <c r="A88" s="208"/>
      <c r="B88" s="208"/>
      <c r="C88" s="207"/>
      <c r="D88" s="8"/>
    </row>
    <row r="89" spans="1:4" ht="13.2" x14ac:dyDescent="0.25">
      <c r="A89" s="208"/>
      <c r="B89" s="208"/>
      <c r="C89" s="207"/>
      <c r="D89" s="8"/>
    </row>
    <row r="90" spans="1:4" ht="13.2" x14ac:dyDescent="0.25">
      <c r="A90" s="208"/>
      <c r="B90" s="208"/>
      <c r="C90" s="207"/>
      <c r="D90" s="8"/>
    </row>
    <row r="91" spans="1:4" ht="13.2" x14ac:dyDescent="0.25">
      <c r="A91" s="208"/>
      <c r="B91" s="208"/>
      <c r="C91" s="207"/>
      <c r="D91" s="8"/>
    </row>
    <row r="92" spans="1:4" ht="13.2" x14ac:dyDescent="0.25">
      <c r="A92" s="208"/>
      <c r="B92" s="208"/>
      <c r="C92" s="207"/>
      <c r="D92" s="8"/>
    </row>
    <row r="93" spans="1:4" ht="13.2" x14ac:dyDescent="0.25">
      <c r="A93" s="208"/>
      <c r="B93" s="208"/>
      <c r="C93" s="207"/>
      <c r="D93" s="8"/>
    </row>
    <row r="94" spans="1:4" ht="13.2" x14ac:dyDescent="0.25">
      <c r="A94" s="208"/>
      <c r="B94" s="208"/>
      <c r="C94" s="207"/>
      <c r="D94" s="8"/>
    </row>
    <row r="95" spans="1:4" ht="13.2" x14ac:dyDescent="0.25">
      <c r="A95" s="208"/>
      <c r="B95" s="208"/>
      <c r="C95" s="207"/>
      <c r="D95" s="8"/>
    </row>
    <row r="96" spans="1:4" ht="13.2" x14ac:dyDescent="0.25">
      <c r="A96" s="208"/>
      <c r="B96" s="208"/>
      <c r="C96" s="207"/>
      <c r="D96" s="8"/>
    </row>
    <row r="97" spans="1:4" ht="13.2" x14ac:dyDescent="0.25">
      <c r="A97" s="208"/>
      <c r="B97" s="208"/>
      <c r="C97" s="207"/>
      <c r="D97" s="8"/>
    </row>
    <row r="98" spans="1:4" ht="13.2" x14ac:dyDescent="0.25">
      <c r="A98" s="208"/>
      <c r="B98" s="208"/>
      <c r="C98" s="207"/>
      <c r="D98" s="8"/>
    </row>
    <row r="99" spans="1:4" ht="13.2" x14ac:dyDescent="0.25">
      <c r="A99" s="208"/>
      <c r="B99" s="208"/>
      <c r="C99" s="207"/>
      <c r="D99" s="8"/>
    </row>
    <row r="100" spans="1:4" ht="13.2" x14ac:dyDescent="0.25">
      <c r="A100" s="208"/>
      <c r="B100" s="208"/>
      <c r="C100" s="207"/>
      <c r="D100" s="8"/>
    </row>
    <row r="101" spans="1:4" ht="13.2" x14ac:dyDescent="0.25">
      <c r="A101" s="208"/>
      <c r="B101" s="208"/>
      <c r="C101" s="207"/>
      <c r="D101" s="8"/>
    </row>
    <row r="102" spans="1:4" ht="13.2" x14ac:dyDescent="0.25">
      <c r="A102" s="208"/>
      <c r="B102" s="208"/>
      <c r="C102" s="207"/>
      <c r="D102" s="8"/>
    </row>
    <row r="103" spans="1:4" ht="13.2" x14ac:dyDescent="0.25">
      <c r="A103" s="208"/>
      <c r="B103" s="208"/>
      <c r="C103" s="207"/>
      <c r="D103" s="8"/>
    </row>
    <row r="104" spans="1:4" ht="13.2" x14ac:dyDescent="0.25">
      <c r="A104" s="208"/>
      <c r="B104" s="208"/>
      <c r="C104" s="207"/>
      <c r="D104" s="8"/>
    </row>
    <row r="105" spans="1:4" ht="13.2" x14ac:dyDescent="0.25">
      <c r="A105" s="208"/>
      <c r="B105" s="208"/>
      <c r="C105" s="207"/>
      <c r="D105" s="8"/>
    </row>
    <row r="106" spans="1:4" ht="13.2" x14ac:dyDescent="0.25">
      <c r="A106" s="208"/>
      <c r="B106" s="208"/>
      <c r="C106" s="207"/>
      <c r="D106" s="8"/>
    </row>
    <row r="107" spans="1:4" ht="13.2" x14ac:dyDescent="0.25">
      <c r="A107" s="208"/>
      <c r="B107" s="208"/>
      <c r="C107" s="207"/>
      <c r="D107" s="8"/>
    </row>
    <row r="108" spans="1:4" ht="13.2" x14ac:dyDescent="0.25">
      <c r="A108" s="208"/>
      <c r="B108" s="208"/>
      <c r="C108" s="207"/>
      <c r="D108" s="8"/>
    </row>
    <row r="109" spans="1:4" ht="13.2" x14ac:dyDescent="0.25">
      <c r="A109" s="208"/>
      <c r="B109" s="208"/>
      <c r="C109" s="207"/>
      <c r="D109" s="8"/>
    </row>
    <row r="110" spans="1:4" ht="13.2" x14ac:dyDescent="0.25">
      <c r="A110" s="208"/>
      <c r="B110" s="208"/>
      <c r="C110" s="207"/>
      <c r="D110" s="8"/>
    </row>
    <row r="111" spans="1:4" ht="13.2" x14ac:dyDescent="0.25">
      <c r="A111" s="208"/>
      <c r="B111" s="208"/>
      <c r="C111" s="207"/>
      <c r="D111" s="8"/>
    </row>
    <row r="112" spans="1:4" ht="13.2" x14ac:dyDescent="0.25">
      <c r="A112" s="208"/>
      <c r="B112" s="208"/>
      <c r="C112" s="207"/>
      <c r="D112" s="8"/>
    </row>
    <row r="113" spans="1:4" ht="13.2" x14ac:dyDescent="0.25">
      <c r="A113" s="208"/>
      <c r="B113" s="208"/>
      <c r="C113" s="207"/>
      <c r="D113" s="8"/>
    </row>
    <row r="114" spans="1:4" ht="13.2" x14ac:dyDescent="0.25">
      <c r="A114" s="208"/>
      <c r="B114" s="208"/>
      <c r="C114" s="207"/>
      <c r="D114" s="8"/>
    </row>
    <row r="115" spans="1:4" ht="13.2" x14ac:dyDescent="0.25">
      <c r="A115" s="208"/>
      <c r="B115" s="208"/>
      <c r="C115" s="207"/>
      <c r="D115" s="8"/>
    </row>
    <row r="116" spans="1:4" ht="13.2" x14ac:dyDescent="0.25">
      <c r="A116" s="208"/>
      <c r="B116" s="208"/>
      <c r="C116" s="207"/>
      <c r="D116" s="8"/>
    </row>
    <row r="117" spans="1:4" ht="13.2" x14ac:dyDescent="0.25">
      <c r="A117" s="208"/>
      <c r="B117" s="208"/>
      <c r="C117" s="207"/>
      <c r="D117" s="8"/>
    </row>
    <row r="118" spans="1:4" ht="13.2" x14ac:dyDescent="0.25">
      <c r="A118" s="208"/>
      <c r="B118" s="208"/>
      <c r="C118" s="207"/>
      <c r="D118" s="8"/>
    </row>
    <row r="119" spans="1:4" ht="13.2" x14ac:dyDescent="0.25">
      <c r="A119" s="208"/>
      <c r="B119" s="208"/>
      <c r="C119" s="207"/>
      <c r="D119" s="8"/>
    </row>
    <row r="120" spans="1:4" ht="13.2" x14ac:dyDescent="0.25">
      <c r="A120" s="208"/>
      <c r="B120" s="208"/>
      <c r="C120" s="207"/>
      <c r="D120" s="8"/>
    </row>
    <row r="121" spans="1:4" ht="13.2" x14ac:dyDescent="0.25">
      <c r="A121" s="208"/>
      <c r="B121" s="208"/>
      <c r="C121" s="207"/>
      <c r="D121" s="8"/>
    </row>
    <row r="122" spans="1:4" ht="13.2" x14ac:dyDescent="0.25">
      <c r="A122" s="208"/>
      <c r="B122" s="208"/>
      <c r="C122" s="207"/>
      <c r="D122" s="8"/>
    </row>
    <row r="123" spans="1:4" ht="13.2" x14ac:dyDescent="0.25">
      <c r="A123" s="208"/>
      <c r="B123" s="208"/>
      <c r="C123" s="207"/>
      <c r="D123" s="8"/>
    </row>
    <row r="124" spans="1:4" ht="13.2" x14ac:dyDescent="0.25">
      <c r="A124" s="208"/>
      <c r="B124" s="208"/>
      <c r="C124" s="207"/>
      <c r="D124" s="8"/>
    </row>
    <row r="125" spans="1:4" ht="13.2" x14ac:dyDescent="0.25">
      <c r="A125" s="208"/>
      <c r="B125" s="208"/>
      <c r="C125" s="207"/>
      <c r="D125" s="8"/>
    </row>
    <row r="126" spans="1:4" ht="13.2" x14ac:dyDescent="0.25">
      <c r="A126" s="208"/>
      <c r="B126" s="208"/>
      <c r="C126" s="207"/>
      <c r="D126" s="8"/>
    </row>
    <row r="127" spans="1:4" ht="13.2" x14ac:dyDescent="0.25">
      <c r="A127" s="208"/>
      <c r="B127" s="208"/>
      <c r="C127" s="207"/>
      <c r="D127" s="8"/>
    </row>
    <row r="128" spans="1:4" ht="13.2" x14ac:dyDescent="0.25">
      <c r="A128" s="208"/>
      <c r="B128" s="208"/>
      <c r="C128" s="207"/>
      <c r="D128" s="8"/>
    </row>
    <row r="129" spans="1:4" ht="13.2" x14ac:dyDescent="0.25">
      <c r="A129" s="208"/>
      <c r="B129" s="208"/>
      <c r="C129" s="207"/>
      <c r="D129" s="8"/>
    </row>
    <row r="130" spans="1:4" ht="13.2" x14ac:dyDescent="0.25">
      <c r="A130" s="208"/>
      <c r="B130" s="208"/>
      <c r="C130" s="207"/>
      <c r="D130" s="8"/>
    </row>
    <row r="131" spans="1:4" ht="13.2" x14ac:dyDescent="0.25">
      <c r="A131" s="208"/>
      <c r="B131" s="208"/>
      <c r="C131" s="207"/>
      <c r="D131" s="8"/>
    </row>
    <row r="132" spans="1:4" ht="13.2" x14ac:dyDescent="0.25">
      <c r="A132" s="208"/>
      <c r="B132" s="208"/>
      <c r="C132" s="207"/>
      <c r="D132" s="8"/>
    </row>
    <row r="133" spans="1:4" ht="13.2" x14ac:dyDescent="0.25">
      <c r="A133" s="208"/>
      <c r="B133" s="208"/>
      <c r="C133" s="207"/>
      <c r="D133" s="8"/>
    </row>
    <row r="134" spans="1:4" ht="13.2" x14ac:dyDescent="0.25">
      <c r="A134" s="208"/>
      <c r="B134" s="208"/>
      <c r="C134" s="207"/>
      <c r="D134" s="8"/>
    </row>
    <row r="135" spans="1:4" ht="13.2" x14ac:dyDescent="0.25">
      <c r="A135" s="208"/>
      <c r="B135" s="208"/>
      <c r="C135" s="207"/>
      <c r="D135" s="8"/>
    </row>
    <row r="136" spans="1:4" ht="13.2" x14ac:dyDescent="0.25">
      <c r="A136" s="208"/>
      <c r="B136" s="208"/>
      <c r="C136" s="207"/>
      <c r="D136" s="8"/>
    </row>
    <row r="137" spans="1:4" ht="13.2" x14ac:dyDescent="0.25">
      <c r="A137" s="208"/>
      <c r="B137" s="208"/>
      <c r="C137" s="207"/>
      <c r="D137" s="8"/>
    </row>
    <row r="138" spans="1:4" ht="13.2" x14ac:dyDescent="0.25">
      <c r="A138" s="208"/>
      <c r="B138" s="208"/>
      <c r="C138" s="207"/>
      <c r="D138" s="8"/>
    </row>
    <row r="139" spans="1:4" ht="13.2" x14ac:dyDescent="0.25">
      <c r="A139" s="208"/>
      <c r="B139" s="208"/>
      <c r="C139" s="207"/>
      <c r="D139" s="8"/>
    </row>
    <row r="140" spans="1:4" ht="13.2" x14ac:dyDescent="0.25">
      <c r="A140" s="208"/>
      <c r="B140" s="208"/>
      <c r="C140" s="207"/>
      <c r="D140" s="8"/>
    </row>
    <row r="141" spans="1:4" ht="13.2" x14ac:dyDescent="0.25">
      <c r="A141" s="208"/>
      <c r="B141" s="208"/>
      <c r="C141" s="207"/>
      <c r="D141" s="8"/>
    </row>
    <row r="142" spans="1:4" ht="13.2" x14ac:dyDescent="0.25">
      <c r="A142" s="208"/>
      <c r="B142" s="208"/>
      <c r="C142" s="207"/>
      <c r="D142" s="8"/>
    </row>
    <row r="143" spans="1:4" ht="13.2" x14ac:dyDescent="0.25">
      <c r="A143" s="208"/>
      <c r="B143" s="208"/>
      <c r="C143" s="207"/>
      <c r="D143" s="8"/>
    </row>
    <row r="144" spans="1:4" ht="13.2" x14ac:dyDescent="0.25">
      <c r="A144" s="208"/>
      <c r="B144" s="208"/>
      <c r="C144" s="207"/>
      <c r="D144" s="8"/>
    </row>
    <row r="145" spans="1:4" ht="13.2" x14ac:dyDescent="0.25">
      <c r="A145" s="208"/>
      <c r="B145" s="208"/>
      <c r="C145" s="207"/>
      <c r="D145" s="8"/>
    </row>
    <row r="146" spans="1:4" ht="13.2" x14ac:dyDescent="0.25">
      <c r="A146" s="208"/>
      <c r="B146" s="208"/>
      <c r="C146" s="207"/>
      <c r="D146" s="8"/>
    </row>
    <row r="147" spans="1:4" ht="13.2" x14ac:dyDescent="0.25">
      <c r="A147" s="208"/>
      <c r="B147" s="208"/>
      <c r="C147" s="207"/>
      <c r="D147" s="8"/>
    </row>
    <row r="148" spans="1:4" ht="13.2" x14ac:dyDescent="0.25">
      <c r="A148" s="208"/>
      <c r="B148" s="208"/>
      <c r="C148" s="207"/>
      <c r="D148" s="8"/>
    </row>
    <row r="149" spans="1:4" ht="13.2" x14ac:dyDescent="0.25">
      <c r="A149" s="208"/>
      <c r="B149" s="208"/>
      <c r="C149" s="207"/>
      <c r="D149" s="8"/>
    </row>
    <row r="150" spans="1:4" ht="13.2" x14ac:dyDescent="0.25">
      <c r="A150" s="208"/>
      <c r="B150" s="208"/>
      <c r="C150" s="207"/>
      <c r="D150" s="8"/>
    </row>
    <row r="151" spans="1:4" ht="13.2" x14ac:dyDescent="0.25">
      <c r="A151" s="208"/>
      <c r="B151" s="208"/>
      <c r="C151" s="207"/>
      <c r="D151" s="8"/>
    </row>
    <row r="152" spans="1:4" ht="13.2" x14ac:dyDescent="0.25">
      <c r="A152" s="208"/>
      <c r="B152" s="208"/>
      <c r="C152" s="207"/>
      <c r="D152" s="8"/>
    </row>
    <row r="153" spans="1:4" ht="13.2" x14ac:dyDescent="0.25">
      <c r="A153" s="208"/>
      <c r="B153" s="208"/>
      <c r="C153" s="207"/>
      <c r="D153" s="8"/>
    </row>
    <row r="154" spans="1:4" ht="13.2" x14ac:dyDescent="0.25">
      <c r="A154" s="208"/>
      <c r="B154" s="208"/>
      <c r="C154" s="207"/>
      <c r="D154" s="8"/>
    </row>
    <row r="155" spans="1:4" ht="13.2" x14ac:dyDescent="0.25">
      <c r="A155" s="208"/>
      <c r="B155" s="208"/>
      <c r="C155" s="207"/>
      <c r="D155" s="8"/>
    </row>
    <row r="156" spans="1:4" ht="13.2" x14ac:dyDescent="0.25">
      <c r="A156" s="208"/>
      <c r="B156" s="208"/>
      <c r="C156" s="207"/>
      <c r="D156" s="8"/>
    </row>
    <row r="157" spans="1:4" ht="13.2" x14ac:dyDescent="0.25">
      <c r="A157" s="208"/>
      <c r="B157" s="208"/>
      <c r="C157" s="207"/>
      <c r="D157" s="8"/>
    </row>
    <row r="158" spans="1:4" ht="13.2" x14ac:dyDescent="0.25">
      <c r="A158" s="208"/>
      <c r="B158" s="208"/>
      <c r="C158" s="207"/>
      <c r="D158" s="8"/>
    </row>
    <row r="159" spans="1:4" ht="13.2" x14ac:dyDescent="0.25">
      <c r="A159" s="208"/>
      <c r="B159" s="208"/>
      <c r="C159" s="207"/>
      <c r="D159" s="8"/>
    </row>
    <row r="160" spans="1:4" ht="13.2" x14ac:dyDescent="0.25">
      <c r="A160" s="208"/>
      <c r="B160" s="208"/>
      <c r="C160" s="207"/>
      <c r="D160" s="8"/>
    </row>
    <row r="161" spans="1:4" ht="13.2" x14ac:dyDescent="0.25">
      <c r="A161" s="208"/>
      <c r="B161" s="208"/>
      <c r="C161" s="207"/>
      <c r="D161" s="8"/>
    </row>
    <row r="162" spans="1:4" ht="13.2" x14ac:dyDescent="0.25">
      <c r="A162" s="208"/>
      <c r="B162" s="208"/>
      <c r="C162" s="207"/>
      <c r="D162" s="8"/>
    </row>
    <row r="163" spans="1:4" ht="13.2" x14ac:dyDescent="0.25">
      <c r="A163" s="208"/>
      <c r="B163" s="208"/>
      <c r="C163" s="207"/>
      <c r="D163" s="8"/>
    </row>
    <row r="164" spans="1:4" ht="13.2" x14ac:dyDescent="0.25">
      <c r="A164" s="208"/>
      <c r="B164" s="208"/>
      <c r="C164" s="207"/>
      <c r="D164" s="8"/>
    </row>
    <row r="165" spans="1:4" ht="13.2" x14ac:dyDescent="0.25">
      <c r="A165" s="208"/>
      <c r="B165" s="208"/>
      <c r="C165" s="207"/>
      <c r="D165" s="8"/>
    </row>
    <row r="166" spans="1:4" ht="13.2" x14ac:dyDescent="0.25">
      <c r="A166" s="208"/>
      <c r="B166" s="208"/>
      <c r="C166" s="207"/>
      <c r="D166" s="8"/>
    </row>
    <row r="167" spans="1:4" ht="13.2" x14ac:dyDescent="0.25">
      <c r="A167" s="208"/>
      <c r="B167" s="208"/>
      <c r="C167" s="207"/>
      <c r="D167" s="8"/>
    </row>
    <row r="168" spans="1:4" ht="13.2" x14ac:dyDescent="0.25">
      <c r="A168" s="208"/>
      <c r="B168" s="208"/>
      <c r="C168" s="207"/>
      <c r="D168" s="8"/>
    </row>
    <row r="169" spans="1:4" ht="13.2" x14ac:dyDescent="0.25">
      <c r="A169" s="208"/>
      <c r="B169" s="208"/>
      <c r="C169" s="207"/>
      <c r="D169" s="8"/>
    </row>
    <row r="170" spans="1:4" ht="13.2" x14ac:dyDescent="0.25">
      <c r="A170" s="208"/>
      <c r="B170" s="208"/>
      <c r="C170" s="207"/>
      <c r="D170" s="8"/>
    </row>
    <row r="171" spans="1:4" ht="13.2" x14ac:dyDescent="0.25">
      <c r="A171" s="208"/>
      <c r="B171" s="208"/>
      <c r="C171" s="207"/>
      <c r="D171" s="8"/>
    </row>
    <row r="172" spans="1:4" ht="13.2" x14ac:dyDescent="0.25">
      <c r="A172" s="208"/>
      <c r="B172" s="208"/>
      <c r="C172" s="207"/>
      <c r="D172" s="8"/>
    </row>
    <row r="173" spans="1:4" ht="13.2" x14ac:dyDescent="0.25">
      <c r="A173" s="208"/>
      <c r="B173" s="208"/>
      <c r="C173" s="207"/>
      <c r="D173" s="8"/>
    </row>
    <row r="174" spans="1:4" ht="13.2" x14ac:dyDescent="0.25">
      <c r="A174" s="208"/>
      <c r="B174" s="208"/>
      <c r="C174" s="207"/>
      <c r="D174" s="8"/>
    </row>
    <row r="175" spans="1:4" ht="13.2" x14ac:dyDescent="0.25">
      <c r="A175" s="208"/>
      <c r="B175" s="208"/>
      <c r="C175" s="207"/>
      <c r="D175" s="8"/>
    </row>
    <row r="176" spans="1:4" ht="13.2" x14ac:dyDescent="0.25">
      <c r="A176" s="208"/>
      <c r="B176" s="208"/>
      <c r="C176" s="207"/>
      <c r="D176" s="8"/>
    </row>
    <row r="177" spans="1:4" ht="13.2" x14ac:dyDescent="0.25">
      <c r="A177" s="208"/>
      <c r="B177" s="208"/>
      <c r="C177" s="207"/>
      <c r="D177" s="8"/>
    </row>
    <row r="178" spans="1:4" ht="13.2" x14ac:dyDescent="0.25">
      <c r="A178" s="208"/>
      <c r="B178" s="208"/>
      <c r="C178" s="207"/>
      <c r="D178" s="8"/>
    </row>
    <row r="179" spans="1:4" ht="13.2" x14ac:dyDescent="0.25">
      <c r="A179" s="208"/>
      <c r="B179" s="208"/>
      <c r="C179" s="207"/>
      <c r="D179" s="8"/>
    </row>
    <row r="180" spans="1:4" ht="13.2" x14ac:dyDescent="0.25">
      <c r="A180" s="208"/>
      <c r="B180" s="208"/>
      <c r="C180" s="207"/>
      <c r="D180" s="8"/>
    </row>
    <row r="181" spans="1:4" ht="13.2" x14ac:dyDescent="0.25">
      <c r="A181" s="208"/>
      <c r="B181" s="208"/>
      <c r="C181" s="207"/>
      <c r="D181" s="8"/>
    </row>
    <row r="182" spans="1:4" ht="13.2" x14ac:dyDescent="0.25">
      <c r="A182" s="208"/>
      <c r="B182" s="208"/>
      <c r="C182" s="207"/>
      <c r="D182" s="8"/>
    </row>
    <row r="183" spans="1:4" ht="13.2" x14ac:dyDescent="0.25">
      <c r="A183" s="208"/>
      <c r="B183" s="208"/>
      <c r="C183" s="207"/>
      <c r="D183" s="8"/>
    </row>
    <row r="184" spans="1:4" ht="13.2" x14ac:dyDescent="0.25">
      <c r="A184" s="208"/>
      <c r="B184" s="208"/>
      <c r="C184" s="207"/>
      <c r="D184" s="8"/>
    </row>
    <row r="185" spans="1:4" ht="13.2" x14ac:dyDescent="0.25">
      <c r="A185" s="208"/>
      <c r="B185" s="208"/>
      <c r="C185" s="207"/>
      <c r="D185" s="8"/>
    </row>
    <row r="186" spans="1:4" ht="13.2" x14ac:dyDescent="0.25">
      <c r="A186" s="208"/>
      <c r="B186" s="208"/>
      <c r="C186" s="207"/>
      <c r="D186" s="8"/>
    </row>
    <row r="187" spans="1:4" ht="13.2" x14ac:dyDescent="0.25">
      <c r="A187" s="208"/>
      <c r="B187" s="208"/>
      <c r="C187" s="207"/>
      <c r="D187" s="8"/>
    </row>
    <row r="188" spans="1:4" ht="13.2" x14ac:dyDescent="0.25">
      <c r="A188" s="208"/>
      <c r="B188" s="208"/>
      <c r="C188" s="207"/>
      <c r="D188" s="8"/>
    </row>
    <row r="189" spans="1:4" ht="13.2" x14ac:dyDescent="0.25">
      <c r="A189" s="208"/>
      <c r="B189" s="208"/>
      <c r="C189" s="207"/>
      <c r="D189" s="8"/>
    </row>
    <row r="190" spans="1:4" ht="13.2" x14ac:dyDescent="0.25">
      <c r="A190" s="208"/>
      <c r="B190" s="208"/>
      <c r="C190" s="207"/>
      <c r="D190" s="8"/>
    </row>
    <row r="191" spans="1:4" ht="13.2" x14ac:dyDescent="0.25">
      <c r="A191" s="208"/>
      <c r="B191" s="208"/>
      <c r="C191" s="207"/>
      <c r="D191" s="8"/>
    </row>
    <row r="192" spans="1:4" ht="13.2" x14ac:dyDescent="0.25">
      <c r="A192" s="208"/>
      <c r="B192" s="208"/>
      <c r="C192" s="207"/>
      <c r="D192" s="8"/>
    </row>
    <row r="193" spans="1:4" ht="13.2" x14ac:dyDescent="0.25">
      <c r="A193" s="208"/>
      <c r="B193" s="208"/>
      <c r="C193" s="207"/>
      <c r="D193" s="8"/>
    </row>
    <row r="194" spans="1:4" ht="13.2" x14ac:dyDescent="0.25">
      <c r="A194" s="208"/>
      <c r="B194" s="208"/>
      <c r="C194" s="207"/>
      <c r="D194" s="8"/>
    </row>
    <row r="195" spans="1:4" ht="13.2" x14ac:dyDescent="0.25">
      <c r="A195" s="208"/>
      <c r="B195" s="208"/>
      <c r="C195" s="207"/>
      <c r="D195" s="8"/>
    </row>
    <row r="196" spans="1:4" ht="13.2" x14ac:dyDescent="0.25">
      <c r="A196" s="208"/>
      <c r="B196" s="208"/>
      <c r="C196" s="207"/>
      <c r="D196" s="8"/>
    </row>
    <row r="197" spans="1:4" ht="13.2" x14ac:dyDescent="0.25">
      <c r="A197" s="208"/>
      <c r="B197" s="208"/>
      <c r="C197" s="207"/>
      <c r="D197" s="8"/>
    </row>
    <row r="198" spans="1:4" ht="13.2" x14ac:dyDescent="0.25">
      <c r="A198" s="208"/>
      <c r="B198" s="208"/>
      <c r="C198" s="207"/>
      <c r="D198" s="8"/>
    </row>
    <row r="199" spans="1:4" ht="13.2" x14ac:dyDescent="0.25">
      <c r="A199" s="208"/>
      <c r="B199" s="208"/>
      <c r="C199" s="207"/>
      <c r="D199" s="8"/>
    </row>
    <row r="200" spans="1:4" ht="13.2" x14ac:dyDescent="0.25">
      <c r="A200" s="208"/>
      <c r="B200" s="208"/>
      <c r="C200" s="207"/>
      <c r="D200" s="8"/>
    </row>
    <row r="201" spans="1:4" ht="13.2" x14ac:dyDescent="0.25">
      <c r="A201" s="208"/>
      <c r="B201" s="208"/>
      <c r="C201" s="207"/>
      <c r="D201" s="8"/>
    </row>
    <row r="202" spans="1:4" ht="13.2" x14ac:dyDescent="0.25">
      <c r="A202" s="208"/>
      <c r="B202" s="208"/>
      <c r="C202" s="207"/>
      <c r="D202" s="8"/>
    </row>
    <row r="203" spans="1:4" ht="13.2" x14ac:dyDescent="0.25">
      <c r="A203" s="208"/>
      <c r="B203" s="208"/>
      <c r="C203" s="207"/>
      <c r="D203" s="8"/>
    </row>
    <row r="204" spans="1:4" ht="13.2" x14ac:dyDescent="0.25">
      <c r="A204" s="208"/>
      <c r="B204" s="208"/>
      <c r="C204" s="207"/>
      <c r="D204" s="8"/>
    </row>
    <row r="205" spans="1:4" ht="13.2" x14ac:dyDescent="0.25">
      <c r="A205" s="208"/>
      <c r="B205" s="208"/>
      <c r="C205" s="207"/>
      <c r="D205" s="8"/>
    </row>
    <row r="206" spans="1:4" ht="13.2" x14ac:dyDescent="0.25">
      <c r="A206" s="208"/>
      <c r="B206" s="208"/>
      <c r="C206" s="207"/>
      <c r="D206" s="8"/>
    </row>
    <row r="207" spans="1:4" ht="13.2" x14ac:dyDescent="0.25">
      <c r="A207" s="208"/>
      <c r="B207" s="208"/>
      <c r="C207" s="207"/>
      <c r="D207" s="8"/>
    </row>
    <row r="208" spans="1:4" ht="13.2" x14ac:dyDescent="0.25">
      <c r="A208" s="208"/>
      <c r="B208" s="208"/>
      <c r="C208" s="207"/>
      <c r="D208" s="8"/>
    </row>
    <row r="209" spans="1:4" ht="13.2" x14ac:dyDescent="0.25">
      <c r="A209" s="208"/>
      <c r="B209" s="208"/>
      <c r="C209" s="207"/>
      <c r="D209" s="8"/>
    </row>
    <row r="210" spans="1:4" ht="13.2" x14ac:dyDescent="0.25">
      <c r="A210" s="208"/>
      <c r="B210" s="208"/>
      <c r="C210" s="207"/>
      <c r="D210" s="8"/>
    </row>
    <row r="211" spans="1:4" ht="13.2" x14ac:dyDescent="0.25">
      <c r="A211" s="208"/>
      <c r="B211" s="208"/>
      <c r="C211" s="207"/>
      <c r="D211" s="8"/>
    </row>
    <row r="212" spans="1:4" ht="13.2" x14ac:dyDescent="0.25">
      <c r="A212" s="208"/>
      <c r="B212" s="208"/>
      <c r="C212" s="207"/>
      <c r="D212" s="8"/>
    </row>
    <row r="213" spans="1:4" ht="13.2" x14ac:dyDescent="0.25">
      <c r="A213" s="208"/>
      <c r="B213" s="208"/>
      <c r="C213" s="207"/>
      <c r="D213" s="8"/>
    </row>
    <row r="214" spans="1:4" ht="13.2" x14ac:dyDescent="0.25">
      <c r="A214" s="208"/>
      <c r="B214" s="208"/>
      <c r="C214" s="207"/>
      <c r="D214" s="8"/>
    </row>
    <row r="215" spans="1:4" ht="13.2" x14ac:dyDescent="0.25">
      <c r="A215" s="208"/>
      <c r="B215" s="208"/>
      <c r="C215" s="207"/>
      <c r="D215" s="8"/>
    </row>
    <row r="216" spans="1:4" ht="13.2" x14ac:dyDescent="0.25">
      <c r="A216" s="208"/>
      <c r="B216" s="208"/>
      <c r="C216" s="207"/>
      <c r="D216" s="8"/>
    </row>
    <row r="217" spans="1:4" ht="13.2" x14ac:dyDescent="0.25">
      <c r="A217" s="208"/>
      <c r="B217" s="208"/>
      <c r="C217" s="207"/>
      <c r="D217" s="8"/>
    </row>
    <row r="218" spans="1:4" ht="13.2" x14ac:dyDescent="0.25">
      <c r="A218" s="208"/>
      <c r="B218" s="208"/>
      <c r="C218" s="207"/>
      <c r="D218" s="8"/>
    </row>
    <row r="219" spans="1:4" ht="13.2" x14ac:dyDescent="0.25">
      <c r="A219" s="208"/>
      <c r="B219" s="208"/>
      <c r="C219" s="207"/>
      <c r="D219" s="8"/>
    </row>
    <row r="220" spans="1:4" ht="13.2" x14ac:dyDescent="0.25">
      <c r="A220" s="208"/>
      <c r="B220" s="208"/>
      <c r="C220" s="207"/>
      <c r="D220" s="8"/>
    </row>
    <row r="221" spans="1:4" ht="13.2" x14ac:dyDescent="0.25">
      <c r="A221" s="208"/>
      <c r="B221" s="208"/>
      <c r="C221" s="207"/>
      <c r="D221" s="8"/>
    </row>
    <row r="222" spans="1:4" ht="13.2" x14ac:dyDescent="0.25">
      <c r="A222" s="208"/>
      <c r="B222" s="208"/>
      <c r="C222" s="207"/>
      <c r="D222" s="8"/>
    </row>
    <row r="223" spans="1:4" ht="13.2" x14ac:dyDescent="0.25">
      <c r="A223" s="208"/>
      <c r="B223" s="208"/>
      <c r="C223" s="207"/>
      <c r="D223" s="8"/>
    </row>
    <row r="224" spans="1:4" ht="13.2" x14ac:dyDescent="0.25">
      <c r="A224" s="208"/>
      <c r="B224" s="208"/>
      <c r="C224" s="207"/>
      <c r="D224" s="8"/>
    </row>
    <row r="225" spans="1:4" ht="13.2" x14ac:dyDescent="0.25">
      <c r="A225" s="208"/>
      <c r="B225" s="208"/>
      <c r="C225" s="207"/>
      <c r="D225" s="8"/>
    </row>
    <row r="226" spans="1:4" ht="13.2" x14ac:dyDescent="0.25">
      <c r="A226" s="208"/>
      <c r="B226" s="208"/>
      <c r="C226" s="207"/>
      <c r="D226" s="8"/>
    </row>
    <row r="227" spans="1:4" ht="13.2" x14ac:dyDescent="0.25">
      <c r="A227" s="208"/>
      <c r="B227" s="208"/>
      <c r="C227" s="207"/>
      <c r="D227" s="8"/>
    </row>
    <row r="228" spans="1:4" ht="13.2" x14ac:dyDescent="0.25">
      <c r="A228" s="208"/>
      <c r="B228" s="208"/>
      <c r="C228" s="207"/>
      <c r="D228" s="8"/>
    </row>
    <row r="229" spans="1:4" ht="13.2" x14ac:dyDescent="0.25">
      <c r="A229" s="208"/>
      <c r="B229" s="208"/>
      <c r="C229" s="207"/>
      <c r="D229" s="8"/>
    </row>
    <row r="230" spans="1:4" ht="13.2" x14ac:dyDescent="0.25">
      <c r="A230" s="208"/>
      <c r="B230" s="208"/>
      <c r="C230" s="207"/>
      <c r="D230" s="8"/>
    </row>
    <row r="231" spans="1:4" ht="13.2" x14ac:dyDescent="0.25">
      <c r="A231" s="208"/>
      <c r="B231" s="208"/>
      <c r="C231" s="207"/>
      <c r="D231" s="8"/>
    </row>
    <row r="232" spans="1:4" ht="13.2" x14ac:dyDescent="0.25">
      <c r="A232" s="208"/>
      <c r="B232" s="208"/>
      <c r="C232" s="207"/>
      <c r="D232" s="8"/>
    </row>
    <row r="233" spans="1:4" ht="13.2" x14ac:dyDescent="0.25">
      <c r="A233" s="208"/>
      <c r="B233" s="208"/>
      <c r="C233" s="207"/>
      <c r="D233" s="8"/>
    </row>
    <row r="234" spans="1:4" ht="13.2" x14ac:dyDescent="0.25">
      <c r="A234" s="208"/>
      <c r="B234" s="208"/>
      <c r="C234" s="207"/>
      <c r="D234" s="8"/>
    </row>
    <row r="235" spans="1:4" ht="13.2" x14ac:dyDescent="0.25">
      <c r="A235" s="208"/>
      <c r="B235" s="208"/>
      <c r="C235" s="207"/>
      <c r="D235" s="8"/>
    </row>
    <row r="236" spans="1:4" ht="13.2" x14ac:dyDescent="0.25">
      <c r="A236" s="208"/>
      <c r="B236" s="208"/>
      <c r="C236" s="207"/>
      <c r="D236" s="8"/>
    </row>
    <row r="237" spans="1:4" ht="13.2" x14ac:dyDescent="0.25">
      <c r="A237" s="208"/>
      <c r="B237" s="208"/>
      <c r="C237" s="207"/>
      <c r="D237" s="8"/>
    </row>
    <row r="238" spans="1:4" ht="13.2" x14ac:dyDescent="0.25">
      <c r="A238" s="208"/>
      <c r="B238" s="208"/>
      <c r="C238" s="207"/>
      <c r="D238" s="8"/>
    </row>
    <row r="239" spans="1:4" ht="13.2" x14ac:dyDescent="0.25">
      <c r="A239" s="208"/>
      <c r="B239" s="208"/>
      <c r="C239" s="207"/>
      <c r="D239" s="8"/>
    </row>
    <row r="240" spans="1:4" ht="13.2" x14ac:dyDescent="0.25">
      <c r="A240" s="208"/>
      <c r="B240" s="208"/>
      <c r="C240" s="207"/>
      <c r="D240" s="8"/>
    </row>
    <row r="241" spans="1:4" ht="13.2" x14ac:dyDescent="0.25">
      <c r="A241" s="208"/>
      <c r="B241" s="208"/>
      <c r="C241" s="207"/>
      <c r="D241" s="8"/>
    </row>
    <row r="242" spans="1:4" ht="13.2" x14ac:dyDescent="0.25">
      <c r="A242" s="208"/>
      <c r="B242" s="208"/>
      <c r="C242" s="207"/>
      <c r="D242" s="8"/>
    </row>
    <row r="243" spans="1:4" ht="13.2" x14ac:dyDescent="0.25">
      <c r="A243" s="208"/>
      <c r="B243" s="208"/>
      <c r="C243" s="207"/>
      <c r="D243" s="8"/>
    </row>
    <row r="244" spans="1:4" ht="13.2" x14ac:dyDescent="0.25">
      <c r="A244" s="208"/>
      <c r="B244" s="208"/>
      <c r="C244" s="207"/>
      <c r="D244" s="8"/>
    </row>
    <row r="245" spans="1:4" ht="13.2" x14ac:dyDescent="0.25">
      <c r="A245" s="208"/>
      <c r="B245" s="208"/>
      <c r="C245" s="207"/>
      <c r="D245" s="8"/>
    </row>
    <row r="246" spans="1:4" ht="13.2" x14ac:dyDescent="0.25">
      <c r="A246" s="208"/>
      <c r="B246" s="208"/>
      <c r="C246" s="207"/>
      <c r="D246" s="8"/>
    </row>
    <row r="247" spans="1:4" ht="13.2" x14ac:dyDescent="0.25">
      <c r="A247" s="208"/>
      <c r="B247" s="208"/>
      <c r="C247" s="207"/>
      <c r="D247" s="8"/>
    </row>
    <row r="248" spans="1:4" ht="13.2" x14ac:dyDescent="0.25">
      <c r="A248" s="208"/>
      <c r="B248" s="208"/>
      <c r="C248" s="207"/>
      <c r="D248" s="8"/>
    </row>
    <row r="249" spans="1:4" ht="13.2" x14ac:dyDescent="0.25">
      <c r="A249" s="208"/>
      <c r="B249" s="208"/>
      <c r="C249" s="207"/>
      <c r="D249" s="8"/>
    </row>
    <row r="250" spans="1:4" ht="13.2" x14ac:dyDescent="0.25">
      <c r="A250" s="208"/>
      <c r="B250" s="208"/>
      <c r="C250" s="207"/>
      <c r="D250" s="8"/>
    </row>
    <row r="251" spans="1:4" ht="13.2" x14ac:dyDescent="0.25">
      <c r="A251" s="208"/>
      <c r="B251" s="208"/>
      <c r="C251" s="207"/>
      <c r="D251" s="8"/>
    </row>
    <row r="252" spans="1:4" ht="13.2" x14ac:dyDescent="0.25">
      <c r="A252" s="208"/>
      <c r="B252" s="208"/>
      <c r="C252" s="207"/>
      <c r="D252" s="8"/>
    </row>
    <row r="253" spans="1:4" ht="13.2" x14ac:dyDescent="0.25">
      <c r="A253" s="208"/>
      <c r="B253" s="208"/>
      <c r="C253" s="207"/>
      <c r="D253" s="8"/>
    </row>
    <row r="254" spans="1:4" ht="13.2" x14ac:dyDescent="0.25">
      <c r="A254" s="208"/>
      <c r="B254" s="208"/>
      <c r="C254" s="207"/>
      <c r="D254" s="8"/>
    </row>
    <row r="255" spans="1:4" ht="13.2" x14ac:dyDescent="0.25">
      <c r="A255" s="208"/>
      <c r="B255" s="208"/>
      <c r="C255" s="207"/>
      <c r="D255" s="8"/>
    </row>
    <row r="256" spans="1:4" ht="13.2" x14ac:dyDescent="0.25">
      <c r="A256" s="208"/>
      <c r="B256" s="208"/>
      <c r="C256" s="207"/>
      <c r="D256" s="8"/>
    </row>
    <row r="257" spans="1:4" ht="13.2" x14ac:dyDescent="0.25">
      <c r="A257" s="208"/>
      <c r="B257" s="208"/>
      <c r="C257" s="207"/>
      <c r="D257" s="8"/>
    </row>
    <row r="258" spans="1:4" ht="13.2" x14ac:dyDescent="0.25">
      <c r="A258" s="208"/>
      <c r="B258" s="208"/>
      <c r="C258" s="207"/>
      <c r="D258" s="8"/>
    </row>
    <row r="259" spans="1:4" ht="13.2" x14ac:dyDescent="0.25">
      <c r="A259" s="208"/>
      <c r="B259" s="208"/>
      <c r="C259" s="207"/>
      <c r="D259" s="8"/>
    </row>
    <row r="260" spans="1:4" ht="13.2" x14ac:dyDescent="0.25">
      <c r="A260" s="208"/>
      <c r="B260" s="208"/>
      <c r="C260" s="207"/>
      <c r="D260" s="8"/>
    </row>
    <row r="261" spans="1:4" ht="13.2" x14ac:dyDescent="0.25">
      <c r="A261" s="208"/>
      <c r="B261" s="208"/>
      <c r="C261" s="207"/>
      <c r="D261" s="8"/>
    </row>
    <row r="262" spans="1:4" ht="13.2" x14ac:dyDescent="0.25">
      <c r="A262" s="208"/>
      <c r="B262" s="208"/>
      <c r="C262" s="207"/>
      <c r="D262" s="8"/>
    </row>
    <row r="263" spans="1:4" ht="13.2" x14ac:dyDescent="0.25">
      <c r="A263" s="208"/>
      <c r="B263" s="208"/>
      <c r="C263" s="207"/>
      <c r="D263" s="8"/>
    </row>
    <row r="264" spans="1:4" ht="13.2" x14ac:dyDescent="0.25">
      <c r="A264" s="208"/>
      <c r="B264" s="208"/>
      <c r="C264" s="207"/>
      <c r="D264" s="8"/>
    </row>
    <row r="265" spans="1:4" ht="13.2" x14ac:dyDescent="0.25">
      <c r="A265" s="208"/>
      <c r="B265" s="208"/>
      <c r="C265" s="207"/>
      <c r="D265" s="8"/>
    </row>
    <row r="266" spans="1:4" ht="13.2" x14ac:dyDescent="0.25">
      <c r="A266" s="208"/>
      <c r="B266" s="208"/>
      <c r="C266" s="207"/>
      <c r="D266" s="8"/>
    </row>
    <row r="267" spans="1:4" ht="13.2" x14ac:dyDescent="0.25">
      <c r="A267" s="208"/>
      <c r="B267" s="208"/>
      <c r="C267" s="207"/>
      <c r="D267" s="8"/>
    </row>
    <row r="268" spans="1:4" ht="13.2" x14ac:dyDescent="0.25">
      <c r="A268" s="208"/>
      <c r="B268" s="208"/>
      <c r="C268" s="207"/>
      <c r="D268" s="8"/>
    </row>
    <row r="269" spans="1:4" ht="13.2" x14ac:dyDescent="0.25">
      <c r="A269" s="208"/>
      <c r="B269" s="208"/>
      <c r="C269" s="207"/>
      <c r="D269" s="8"/>
    </row>
    <row r="270" spans="1:4" ht="13.2" x14ac:dyDescent="0.25">
      <c r="A270" s="208"/>
      <c r="B270" s="208"/>
      <c r="C270" s="207"/>
      <c r="D270" s="8"/>
    </row>
    <row r="271" spans="1:4" ht="13.2" x14ac:dyDescent="0.25">
      <c r="A271" s="208"/>
      <c r="B271" s="208"/>
      <c r="C271" s="207"/>
      <c r="D271" s="8"/>
    </row>
    <row r="272" spans="1:4" ht="13.2" x14ac:dyDescent="0.25">
      <c r="A272" s="208"/>
      <c r="B272" s="208"/>
      <c r="C272" s="207"/>
      <c r="D272" s="8"/>
    </row>
    <row r="273" spans="1:4" ht="13.2" x14ac:dyDescent="0.25">
      <c r="A273" s="208"/>
      <c r="B273" s="208"/>
      <c r="C273" s="207"/>
      <c r="D273" s="8"/>
    </row>
    <row r="274" spans="1:4" ht="13.2" x14ac:dyDescent="0.25">
      <c r="A274" s="208"/>
      <c r="B274" s="208"/>
      <c r="C274" s="207"/>
      <c r="D274" s="8"/>
    </row>
    <row r="275" spans="1:4" ht="13.2" x14ac:dyDescent="0.25">
      <c r="A275" s="208"/>
      <c r="B275" s="208"/>
      <c r="C275" s="207"/>
      <c r="D275" s="8"/>
    </row>
    <row r="276" spans="1:4" ht="13.2" x14ac:dyDescent="0.25">
      <c r="A276" s="208"/>
      <c r="B276" s="208"/>
      <c r="C276" s="207"/>
      <c r="D276" s="8"/>
    </row>
    <row r="277" spans="1:4" ht="13.2" x14ac:dyDescent="0.25">
      <c r="A277" s="208"/>
      <c r="B277" s="208"/>
      <c r="C277" s="207"/>
      <c r="D277" s="8"/>
    </row>
    <row r="278" spans="1:4" ht="13.2" x14ac:dyDescent="0.25">
      <c r="A278" s="208"/>
      <c r="B278" s="208"/>
      <c r="C278" s="207"/>
      <c r="D278" s="8"/>
    </row>
    <row r="279" spans="1:4" ht="13.2" x14ac:dyDescent="0.25">
      <c r="A279" s="208"/>
      <c r="B279" s="208"/>
      <c r="C279" s="207"/>
      <c r="D279" s="8"/>
    </row>
    <row r="280" spans="1:4" ht="13.2" x14ac:dyDescent="0.25">
      <c r="A280" s="208"/>
      <c r="B280" s="208"/>
      <c r="C280" s="207"/>
      <c r="D280" s="8"/>
    </row>
    <row r="281" spans="1:4" ht="13.2" x14ac:dyDescent="0.25">
      <c r="A281" s="208"/>
      <c r="B281" s="208"/>
      <c r="C281" s="207"/>
      <c r="D281" s="8"/>
    </row>
    <row r="282" spans="1:4" ht="13.2" x14ac:dyDescent="0.25">
      <c r="A282" s="208"/>
      <c r="B282" s="208"/>
      <c r="C282" s="207"/>
      <c r="D282" s="8"/>
    </row>
    <row r="283" spans="1:4" ht="13.2" x14ac:dyDescent="0.25">
      <c r="A283" s="208"/>
      <c r="B283" s="208"/>
      <c r="C283" s="207"/>
      <c r="D283" s="8"/>
    </row>
    <row r="284" spans="1:4" ht="13.2" x14ac:dyDescent="0.25">
      <c r="A284" s="208"/>
      <c r="B284" s="208"/>
      <c r="C284" s="207"/>
      <c r="D284" s="8"/>
    </row>
    <row r="285" spans="1:4" ht="13.2" x14ac:dyDescent="0.25">
      <c r="A285" s="208"/>
      <c r="B285" s="208"/>
      <c r="C285" s="207"/>
      <c r="D285" s="8"/>
    </row>
    <row r="286" spans="1:4" ht="13.2" x14ac:dyDescent="0.25">
      <c r="A286" s="208"/>
      <c r="B286" s="208"/>
      <c r="C286" s="207"/>
      <c r="D286" s="8"/>
    </row>
    <row r="287" spans="1:4" ht="13.2" x14ac:dyDescent="0.25">
      <c r="A287" s="208"/>
      <c r="B287" s="208"/>
      <c r="C287" s="207"/>
      <c r="D287" s="8"/>
    </row>
    <row r="288" spans="1:4" ht="13.2" x14ac:dyDescent="0.25">
      <c r="A288" s="208"/>
      <c r="B288" s="208"/>
      <c r="C288" s="207"/>
      <c r="D288" s="8"/>
    </row>
    <row r="289" spans="1:4" ht="13.2" x14ac:dyDescent="0.25">
      <c r="A289" s="208"/>
      <c r="B289" s="208"/>
      <c r="C289" s="207"/>
      <c r="D289" s="8"/>
    </row>
    <row r="290" spans="1:4" ht="13.2" x14ac:dyDescent="0.25">
      <c r="A290" s="208"/>
      <c r="B290" s="208"/>
      <c r="C290" s="207"/>
      <c r="D290" s="8"/>
    </row>
    <row r="291" spans="1:4" ht="13.2" x14ac:dyDescent="0.25">
      <c r="A291" s="208"/>
      <c r="B291" s="208"/>
      <c r="C291" s="207"/>
      <c r="D291" s="8"/>
    </row>
    <row r="292" spans="1:4" ht="13.2" x14ac:dyDescent="0.25">
      <c r="A292" s="208"/>
      <c r="B292" s="208"/>
      <c r="C292" s="207"/>
      <c r="D292" s="8"/>
    </row>
    <row r="293" spans="1:4" ht="13.2" x14ac:dyDescent="0.25">
      <c r="A293" s="208"/>
      <c r="B293" s="208"/>
      <c r="C293" s="207"/>
      <c r="D293" s="8"/>
    </row>
    <row r="294" spans="1:4" ht="13.2" x14ac:dyDescent="0.25">
      <c r="A294" s="208"/>
      <c r="B294" s="208"/>
      <c r="C294" s="207"/>
      <c r="D294" s="8"/>
    </row>
    <row r="295" spans="1:4" ht="13.2" x14ac:dyDescent="0.25">
      <c r="A295" s="208"/>
      <c r="B295" s="208"/>
      <c r="C295" s="207"/>
      <c r="D295" s="8"/>
    </row>
    <row r="296" spans="1:4" ht="13.2" x14ac:dyDescent="0.25">
      <c r="A296" s="208"/>
      <c r="B296" s="208"/>
      <c r="C296" s="207"/>
      <c r="D296" s="8"/>
    </row>
    <row r="297" spans="1:4" ht="13.2" x14ac:dyDescent="0.25">
      <c r="A297" s="208"/>
      <c r="B297" s="208"/>
      <c r="C297" s="207"/>
      <c r="D297" s="8"/>
    </row>
    <row r="298" spans="1:4" ht="13.2" x14ac:dyDescent="0.25">
      <c r="A298" s="208"/>
      <c r="B298" s="208"/>
      <c r="C298" s="207"/>
      <c r="D298" s="8"/>
    </row>
    <row r="299" spans="1:4" ht="13.2" x14ac:dyDescent="0.25">
      <c r="A299" s="208"/>
      <c r="B299" s="208"/>
      <c r="C299" s="207"/>
      <c r="D299" s="8"/>
    </row>
    <row r="300" spans="1:4" ht="13.2" x14ac:dyDescent="0.25">
      <c r="A300" s="208"/>
      <c r="B300" s="208"/>
      <c r="C300" s="207"/>
      <c r="D300" s="8"/>
    </row>
    <row r="301" spans="1:4" ht="13.2" x14ac:dyDescent="0.25">
      <c r="A301" s="208"/>
      <c r="B301" s="208"/>
      <c r="C301" s="207"/>
      <c r="D301" s="8"/>
    </row>
    <row r="302" spans="1:4" ht="13.2" x14ac:dyDescent="0.25">
      <c r="A302" s="208"/>
      <c r="B302" s="208"/>
      <c r="C302" s="207"/>
      <c r="D302" s="8"/>
    </row>
    <row r="303" spans="1:4" ht="13.2" x14ac:dyDescent="0.25">
      <c r="A303" s="208"/>
      <c r="B303" s="208"/>
      <c r="C303" s="207"/>
      <c r="D303" s="8"/>
    </row>
    <row r="304" spans="1:4" ht="13.2" x14ac:dyDescent="0.25">
      <c r="A304" s="208"/>
      <c r="B304" s="208"/>
      <c r="C304" s="207"/>
      <c r="D304" s="8"/>
    </row>
    <row r="305" spans="1:4" ht="13.2" x14ac:dyDescent="0.25">
      <c r="A305" s="208"/>
      <c r="B305" s="208"/>
      <c r="C305" s="207"/>
      <c r="D305" s="8"/>
    </row>
    <row r="306" spans="1:4" ht="13.2" x14ac:dyDescent="0.25">
      <c r="A306" s="208"/>
      <c r="B306" s="208"/>
      <c r="C306" s="207"/>
      <c r="D306" s="8"/>
    </row>
    <row r="307" spans="1:4" ht="13.2" x14ac:dyDescent="0.25">
      <c r="A307" s="208"/>
      <c r="B307" s="208"/>
      <c r="C307" s="207"/>
      <c r="D307" s="8"/>
    </row>
    <row r="308" spans="1:4" ht="13.2" x14ac:dyDescent="0.25">
      <c r="A308" s="208"/>
      <c r="B308" s="208"/>
      <c r="C308" s="207"/>
      <c r="D308" s="8"/>
    </row>
    <row r="309" spans="1:4" ht="13.2" x14ac:dyDescent="0.25">
      <c r="A309" s="208"/>
      <c r="B309" s="208"/>
      <c r="C309" s="207"/>
      <c r="D309" s="8"/>
    </row>
    <row r="310" spans="1:4" ht="13.2" x14ac:dyDescent="0.25">
      <c r="A310" s="208"/>
      <c r="B310" s="208"/>
      <c r="C310" s="207"/>
      <c r="D310" s="8"/>
    </row>
    <row r="311" spans="1:4" ht="13.2" x14ac:dyDescent="0.25">
      <c r="A311" s="208"/>
      <c r="B311" s="208"/>
      <c r="C311" s="207"/>
      <c r="D311" s="8"/>
    </row>
    <row r="312" spans="1:4" ht="13.2" x14ac:dyDescent="0.25">
      <c r="A312" s="208"/>
      <c r="B312" s="208"/>
      <c r="C312" s="207"/>
      <c r="D312" s="8"/>
    </row>
    <row r="313" spans="1:4" ht="13.2" x14ac:dyDescent="0.25">
      <c r="A313" s="208"/>
      <c r="B313" s="208"/>
      <c r="C313" s="207"/>
      <c r="D313" s="8"/>
    </row>
    <row r="314" spans="1:4" ht="13.2" x14ac:dyDescent="0.25">
      <c r="A314" s="208"/>
      <c r="B314" s="208"/>
      <c r="C314" s="207"/>
      <c r="D314" s="8"/>
    </row>
    <row r="315" spans="1:4" ht="13.2" x14ac:dyDescent="0.25">
      <c r="A315" s="208"/>
      <c r="B315" s="208"/>
      <c r="C315" s="207"/>
      <c r="D315" s="8"/>
    </row>
    <row r="316" spans="1:4" ht="13.2" x14ac:dyDescent="0.25">
      <c r="A316" s="208"/>
      <c r="B316" s="208"/>
      <c r="C316" s="207"/>
      <c r="D316" s="8"/>
    </row>
    <row r="317" spans="1:4" ht="13.2" x14ac:dyDescent="0.25">
      <c r="A317" s="208"/>
      <c r="B317" s="208"/>
      <c r="C317" s="207"/>
      <c r="D317" s="8"/>
    </row>
    <row r="318" spans="1:4" ht="13.2" x14ac:dyDescent="0.25">
      <c r="A318" s="208"/>
      <c r="B318" s="208"/>
      <c r="C318" s="207"/>
      <c r="D318" s="8"/>
    </row>
    <row r="319" spans="1:4" ht="13.2" x14ac:dyDescent="0.25">
      <c r="A319" s="208"/>
      <c r="B319" s="208"/>
      <c r="C319" s="207"/>
      <c r="D319" s="8"/>
    </row>
    <row r="320" spans="1:4" ht="13.2" x14ac:dyDescent="0.25">
      <c r="A320" s="208"/>
      <c r="B320" s="208"/>
      <c r="C320" s="207"/>
      <c r="D320" s="8"/>
    </row>
    <row r="321" spans="1:4" ht="13.2" x14ac:dyDescent="0.25">
      <c r="A321" s="208"/>
      <c r="B321" s="208"/>
      <c r="C321" s="207"/>
      <c r="D321" s="8"/>
    </row>
    <row r="322" spans="1:4" ht="13.2" x14ac:dyDescent="0.25">
      <c r="A322" s="208"/>
      <c r="B322" s="208"/>
      <c r="C322" s="207"/>
      <c r="D322" s="8"/>
    </row>
    <row r="323" spans="1:4" ht="13.2" x14ac:dyDescent="0.25">
      <c r="A323" s="208"/>
      <c r="B323" s="208"/>
      <c r="C323" s="207"/>
      <c r="D323" s="8"/>
    </row>
    <row r="324" spans="1:4" ht="13.2" x14ac:dyDescent="0.25">
      <c r="A324" s="208"/>
      <c r="B324" s="208"/>
      <c r="C324" s="207"/>
      <c r="D324" s="8"/>
    </row>
    <row r="325" spans="1:4" ht="13.2" x14ac:dyDescent="0.25">
      <c r="A325" s="208"/>
      <c r="B325" s="208"/>
      <c r="C325" s="207"/>
      <c r="D325" s="8"/>
    </row>
    <row r="326" spans="1:4" ht="13.2" x14ac:dyDescent="0.25">
      <c r="A326" s="208"/>
      <c r="B326" s="208"/>
      <c r="C326" s="207"/>
      <c r="D326" s="8"/>
    </row>
    <row r="327" spans="1:4" ht="13.2" x14ac:dyDescent="0.25">
      <c r="A327" s="208"/>
      <c r="B327" s="208"/>
      <c r="C327" s="207"/>
      <c r="D327" s="8"/>
    </row>
    <row r="328" spans="1:4" ht="13.2" x14ac:dyDescent="0.25">
      <c r="A328" s="208"/>
      <c r="B328" s="208"/>
      <c r="C328" s="207"/>
      <c r="D328" s="8"/>
    </row>
    <row r="329" spans="1:4" ht="13.2" x14ac:dyDescent="0.25">
      <c r="A329" s="208"/>
      <c r="B329" s="208"/>
      <c r="C329" s="207"/>
      <c r="D329" s="8"/>
    </row>
    <row r="330" spans="1:4" ht="13.2" x14ac:dyDescent="0.25">
      <c r="A330" s="208"/>
      <c r="B330" s="208"/>
      <c r="C330" s="207"/>
      <c r="D330" s="8"/>
    </row>
    <row r="331" spans="1:4" ht="13.2" x14ac:dyDescent="0.25">
      <c r="A331" s="208"/>
      <c r="B331" s="208"/>
      <c r="C331" s="207"/>
      <c r="D331" s="8"/>
    </row>
    <row r="332" spans="1:4" ht="13.2" x14ac:dyDescent="0.25">
      <c r="A332" s="208"/>
      <c r="B332" s="208"/>
      <c r="C332" s="207"/>
      <c r="D332" s="8"/>
    </row>
    <row r="333" spans="1:4" ht="13.2" x14ac:dyDescent="0.25">
      <c r="A333" s="208"/>
      <c r="B333" s="208"/>
      <c r="C333" s="207"/>
      <c r="D333" s="8"/>
    </row>
    <row r="334" spans="1:4" ht="13.2" x14ac:dyDescent="0.25">
      <c r="A334" s="208"/>
      <c r="B334" s="208"/>
      <c r="C334" s="207"/>
      <c r="D334" s="8"/>
    </row>
    <row r="335" spans="1:4" ht="13.2" x14ac:dyDescent="0.25">
      <c r="A335" s="208"/>
      <c r="B335" s="208"/>
      <c r="C335" s="207"/>
      <c r="D335" s="8"/>
    </row>
    <row r="336" spans="1:4" ht="13.2" x14ac:dyDescent="0.25">
      <c r="A336" s="208"/>
      <c r="B336" s="208"/>
      <c r="C336" s="207"/>
      <c r="D336" s="8"/>
    </row>
    <row r="337" spans="1:4" ht="13.2" x14ac:dyDescent="0.25">
      <c r="A337" s="208"/>
      <c r="B337" s="208"/>
      <c r="C337" s="207"/>
      <c r="D337" s="8"/>
    </row>
    <row r="338" spans="1:4" ht="13.2" x14ac:dyDescent="0.25">
      <c r="A338" s="208"/>
      <c r="B338" s="208"/>
      <c r="C338" s="207"/>
      <c r="D338" s="8"/>
    </row>
    <row r="339" spans="1:4" ht="13.2" x14ac:dyDescent="0.25">
      <c r="A339" s="208"/>
      <c r="B339" s="208"/>
      <c r="C339" s="207"/>
      <c r="D339" s="8"/>
    </row>
    <row r="340" spans="1:4" ht="13.2" x14ac:dyDescent="0.25">
      <c r="A340" s="208"/>
      <c r="B340" s="208"/>
      <c r="C340" s="207"/>
      <c r="D340" s="8"/>
    </row>
    <row r="341" spans="1:4" ht="13.2" x14ac:dyDescent="0.25">
      <c r="A341" s="208"/>
      <c r="B341" s="208"/>
      <c r="C341" s="207"/>
      <c r="D341" s="8"/>
    </row>
    <row r="342" spans="1:4" ht="13.2" x14ac:dyDescent="0.25">
      <c r="A342" s="208"/>
      <c r="B342" s="208"/>
      <c r="C342" s="207"/>
      <c r="D342" s="8"/>
    </row>
    <row r="343" spans="1:4" ht="13.2" x14ac:dyDescent="0.25">
      <c r="A343" s="208"/>
      <c r="B343" s="208"/>
      <c r="C343" s="207"/>
      <c r="D343" s="8"/>
    </row>
    <row r="344" spans="1:4" ht="13.2" x14ac:dyDescent="0.25">
      <c r="A344" s="208"/>
      <c r="B344" s="208"/>
      <c r="C344" s="207"/>
      <c r="D344" s="8"/>
    </row>
    <row r="345" spans="1:4" ht="13.2" x14ac:dyDescent="0.25">
      <c r="A345" s="208"/>
      <c r="B345" s="208"/>
      <c r="C345" s="207"/>
      <c r="D345" s="8"/>
    </row>
    <row r="346" spans="1:4" ht="13.2" x14ac:dyDescent="0.25">
      <c r="A346" s="208"/>
      <c r="B346" s="208"/>
      <c r="C346" s="207"/>
      <c r="D346" s="8"/>
    </row>
    <row r="347" spans="1:4" ht="13.2" x14ac:dyDescent="0.25">
      <c r="A347" s="208"/>
      <c r="B347" s="208"/>
      <c r="C347" s="207"/>
      <c r="D347" s="8"/>
    </row>
    <row r="348" spans="1:4" ht="13.2" x14ac:dyDescent="0.25">
      <c r="A348" s="208"/>
      <c r="B348" s="208"/>
      <c r="C348" s="207"/>
      <c r="D348" s="8"/>
    </row>
    <row r="349" spans="1:4" ht="13.2" x14ac:dyDescent="0.25">
      <c r="A349" s="208"/>
      <c r="B349" s="208"/>
      <c r="C349" s="207"/>
      <c r="D349" s="8"/>
    </row>
    <row r="350" spans="1:4" ht="13.2" x14ac:dyDescent="0.25">
      <c r="A350" s="208"/>
      <c r="B350" s="208"/>
      <c r="C350" s="207"/>
      <c r="D350" s="8"/>
    </row>
    <row r="351" spans="1:4" ht="13.2" x14ac:dyDescent="0.25">
      <c r="A351" s="208"/>
      <c r="B351" s="208"/>
      <c r="C351" s="207"/>
      <c r="D351" s="8"/>
    </row>
    <row r="352" spans="1:4" ht="13.2" x14ac:dyDescent="0.25">
      <c r="A352" s="208"/>
      <c r="B352" s="208"/>
      <c r="C352" s="207"/>
      <c r="D352" s="8"/>
    </row>
    <row r="353" spans="1:4" ht="13.2" x14ac:dyDescent="0.25">
      <c r="A353" s="208"/>
      <c r="B353" s="208"/>
      <c r="C353" s="207"/>
      <c r="D353" s="8"/>
    </row>
    <row r="354" spans="1:4" ht="13.2" x14ac:dyDescent="0.25">
      <c r="A354" s="208"/>
      <c r="B354" s="208"/>
      <c r="C354" s="207"/>
      <c r="D354" s="8"/>
    </row>
    <row r="355" spans="1:4" ht="13.2" x14ac:dyDescent="0.25">
      <c r="A355" s="208"/>
      <c r="B355" s="208"/>
      <c r="C355" s="207"/>
      <c r="D355" s="8"/>
    </row>
    <row r="356" spans="1:4" ht="13.2" x14ac:dyDescent="0.25">
      <c r="A356" s="208"/>
      <c r="B356" s="208"/>
      <c r="C356" s="207"/>
      <c r="D356" s="8"/>
    </row>
    <row r="357" spans="1:4" ht="13.2" x14ac:dyDescent="0.25">
      <c r="A357" s="208"/>
      <c r="B357" s="208"/>
      <c r="C357" s="207"/>
      <c r="D357" s="8"/>
    </row>
    <row r="358" spans="1:4" ht="13.2" x14ac:dyDescent="0.25">
      <c r="A358" s="208"/>
      <c r="B358" s="208"/>
      <c r="C358" s="207"/>
      <c r="D358" s="8"/>
    </row>
    <row r="359" spans="1:4" ht="13.2" x14ac:dyDescent="0.25">
      <c r="A359" s="208"/>
      <c r="B359" s="208"/>
      <c r="C359" s="207"/>
      <c r="D359" s="8"/>
    </row>
    <row r="360" spans="1:4" ht="13.2" x14ac:dyDescent="0.25">
      <c r="A360" s="208"/>
      <c r="B360" s="208"/>
      <c r="C360" s="207"/>
      <c r="D360" s="8"/>
    </row>
    <row r="361" spans="1:4" ht="13.2" x14ac:dyDescent="0.25">
      <c r="A361" s="208"/>
      <c r="B361" s="208"/>
      <c r="C361" s="207"/>
      <c r="D361" s="8"/>
    </row>
    <row r="362" spans="1:4" ht="13.2" x14ac:dyDescent="0.25">
      <c r="A362" s="208"/>
      <c r="B362" s="208"/>
      <c r="C362" s="207"/>
      <c r="D362" s="8"/>
    </row>
    <row r="363" spans="1:4" ht="13.2" x14ac:dyDescent="0.25">
      <c r="A363" s="208"/>
      <c r="B363" s="208"/>
      <c r="C363" s="207"/>
      <c r="D363" s="8"/>
    </row>
    <row r="364" spans="1:4" ht="13.2" x14ac:dyDescent="0.25">
      <c r="A364" s="208"/>
      <c r="B364" s="208"/>
      <c r="C364" s="207"/>
      <c r="D364" s="8"/>
    </row>
    <row r="365" spans="1:4" ht="13.2" x14ac:dyDescent="0.25">
      <c r="A365" s="208"/>
      <c r="B365" s="208"/>
      <c r="C365" s="207"/>
      <c r="D365" s="8"/>
    </row>
    <row r="366" spans="1:4" ht="13.2" x14ac:dyDescent="0.25">
      <c r="A366" s="208"/>
      <c r="B366" s="208"/>
      <c r="C366" s="207"/>
      <c r="D366" s="8"/>
    </row>
    <row r="367" spans="1:4" ht="13.2" x14ac:dyDescent="0.25">
      <c r="A367" s="208"/>
      <c r="B367" s="208"/>
      <c r="C367" s="207"/>
      <c r="D367" s="8"/>
    </row>
    <row r="368" spans="1:4" ht="13.2" x14ac:dyDescent="0.25">
      <c r="A368" s="208"/>
      <c r="B368" s="208"/>
      <c r="C368" s="207"/>
      <c r="D368" s="8"/>
    </row>
    <row r="369" spans="1:4" ht="13.2" x14ac:dyDescent="0.25">
      <c r="A369" s="208"/>
      <c r="B369" s="208"/>
      <c r="C369" s="207"/>
      <c r="D369" s="8"/>
    </row>
    <row r="370" spans="1:4" ht="13.2" x14ac:dyDescent="0.25">
      <c r="A370" s="208"/>
      <c r="B370" s="208"/>
      <c r="C370" s="207"/>
      <c r="D370" s="8"/>
    </row>
    <row r="371" spans="1:4" ht="13.2" x14ac:dyDescent="0.25">
      <c r="A371" s="208"/>
      <c r="B371" s="208"/>
      <c r="C371" s="207"/>
      <c r="D371" s="8"/>
    </row>
    <row r="372" spans="1:4" ht="13.2" x14ac:dyDescent="0.25">
      <c r="A372" s="208"/>
      <c r="B372" s="208"/>
      <c r="C372" s="207"/>
      <c r="D372" s="8"/>
    </row>
    <row r="373" spans="1:4" ht="13.2" x14ac:dyDescent="0.25">
      <c r="A373" s="208"/>
      <c r="B373" s="208"/>
      <c r="C373" s="207"/>
      <c r="D373" s="8"/>
    </row>
    <row r="374" spans="1:4" ht="13.2" x14ac:dyDescent="0.25">
      <c r="A374" s="208"/>
      <c r="B374" s="208"/>
      <c r="C374" s="207"/>
      <c r="D374" s="8"/>
    </row>
    <row r="375" spans="1:4" ht="13.2" x14ac:dyDescent="0.25">
      <c r="A375" s="208"/>
      <c r="B375" s="208"/>
      <c r="C375" s="207"/>
      <c r="D375" s="8"/>
    </row>
    <row r="376" spans="1:4" ht="13.2" x14ac:dyDescent="0.25">
      <c r="A376" s="208"/>
      <c r="B376" s="208"/>
      <c r="C376" s="207"/>
      <c r="D376" s="8"/>
    </row>
    <row r="377" spans="1:4" ht="13.2" x14ac:dyDescent="0.25">
      <c r="A377" s="208"/>
      <c r="B377" s="208"/>
      <c r="C377" s="207"/>
      <c r="D377" s="8"/>
    </row>
    <row r="378" spans="1:4" ht="13.2" x14ac:dyDescent="0.25">
      <c r="A378" s="208"/>
      <c r="B378" s="208"/>
      <c r="C378" s="207"/>
      <c r="D378" s="8"/>
    </row>
    <row r="379" spans="1:4" ht="13.2" x14ac:dyDescent="0.25">
      <c r="A379" s="208"/>
      <c r="B379" s="208"/>
      <c r="C379" s="207"/>
      <c r="D379" s="8"/>
    </row>
    <row r="380" spans="1:4" ht="13.2" x14ac:dyDescent="0.25">
      <c r="A380" s="208"/>
      <c r="B380" s="208"/>
      <c r="C380" s="207"/>
      <c r="D380" s="8"/>
    </row>
    <row r="381" spans="1:4" ht="13.2" x14ac:dyDescent="0.25">
      <c r="A381" s="208"/>
      <c r="B381" s="208"/>
      <c r="C381" s="207"/>
      <c r="D381" s="8"/>
    </row>
    <row r="382" spans="1:4" ht="13.2" x14ac:dyDescent="0.25">
      <c r="A382" s="208"/>
      <c r="B382" s="208"/>
      <c r="C382" s="207"/>
      <c r="D382" s="8"/>
    </row>
    <row r="383" spans="1:4" ht="13.2" x14ac:dyDescent="0.25">
      <c r="A383" s="208"/>
      <c r="B383" s="208"/>
      <c r="C383" s="207"/>
      <c r="D383" s="8"/>
    </row>
    <row r="384" spans="1:4" ht="13.2" x14ac:dyDescent="0.25">
      <c r="A384" s="208"/>
      <c r="B384" s="208"/>
      <c r="C384" s="207"/>
      <c r="D384" s="8"/>
    </row>
    <row r="385" spans="1:4" ht="13.2" x14ac:dyDescent="0.25">
      <c r="A385" s="208"/>
      <c r="B385" s="208"/>
      <c r="C385" s="207"/>
      <c r="D385" s="8"/>
    </row>
    <row r="386" spans="1:4" ht="13.2" x14ac:dyDescent="0.25">
      <c r="A386" s="208"/>
      <c r="B386" s="208"/>
      <c r="C386" s="207"/>
      <c r="D386" s="8"/>
    </row>
    <row r="387" spans="1:4" ht="13.2" x14ac:dyDescent="0.25">
      <c r="A387" s="208"/>
      <c r="B387" s="208"/>
      <c r="C387" s="207"/>
      <c r="D387" s="8"/>
    </row>
    <row r="388" spans="1:4" ht="13.2" x14ac:dyDescent="0.25">
      <c r="A388" s="208"/>
      <c r="B388" s="208"/>
      <c r="C388" s="207"/>
      <c r="D388" s="8"/>
    </row>
    <row r="389" spans="1:4" ht="13.2" x14ac:dyDescent="0.25">
      <c r="A389" s="208"/>
      <c r="B389" s="208"/>
      <c r="C389" s="207"/>
      <c r="D389" s="8"/>
    </row>
    <row r="390" spans="1:4" ht="13.2" x14ac:dyDescent="0.25">
      <c r="A390" s="208"/>
      <c r="B390" s="208"/>
      <c r="C390" s="207"/>
      <c r="D390" s="8"/>
    </row>
    <row r="391" spans="1:4" ht="13.2" x14ac:dyDescent="0.25">
      <c r="A391" s="208"/>
      <c r="B391" s="208"/>
      <c r="C391" s="207"/>
      <c r="D391" s="8"/>
    </row>
    <row r="392" spans="1:4" ht="13.2" x14ac:dyDescent="0.25">
      <c r="A392" s="208"/>
      <c r="B392" s="208"/>
      <c r="C392" s="207"/>
      <c r="D392" s="8"/>
    </row>
    <row r="393" spans="1:4" ht="13.2" x14ac:dyDescent="0.25">
      <c r="A393" s="208"/>
      <c r="B393" s="208"/>
      <c r="C393" s="207"/>
      <c r="D393" s="8"/>
    </row>
    <row r="394" spans="1:4" ht="13.2" x14ac:dyDescent="0.25">
      <c r="A394" s="208"/>
      <c r="B394" s="208"/>
      <c r="C394" s="207"/>
      <c r="D394" s="8"/>
    </row>
    <row r="395" spans="1:4" ht="13.2" x14ac:dyDescent="0.25">
      <c r="A395" s="208"/>
      <c r="B395" s="208"/>
      <c r="C395" s="207"/>
      <c r="D395" s="8"/>
    </row>
    <row r="396" spans="1:4" ht="13.2" x14ac:dyDescent="0.25">
      <c r="A396" s="208"/>
      <c r="B396" s="208"/>
      <c r="C396" s="207"/>
      <c r="D396" s="8"/>
    </row>
    <row r="397" spans="1:4" ht="13.2" x14ac:dyDescent="0.25">
      <c r="A397" s="208"/>
      <c r="B397" s="208"/>
      <c r="C397" s="207"/>
      <c r="D397" s="8"/>
    </row>
    <row r="398" spans="1:4" ht="13.2" x14ac:dyDescent="0.25">
      <c r="A398" s="208"/>
      <c r="B398" s="208"/>
      <c r="C398" s="207"/>
      <c r="D398" s="8"/>
    </row>
    <row r="399" spans="1:4" ht="13.2" x14ac:dyDescent="0.25">
      <c r="A399" s="208"/>
      <c r="B399" s="208"/>
      <c r="C399" s="207"/>
      <c r="D399" s="8"/>
    </row>
    <row r="400" spans="1:4" ht="13.2" x14ac:dyDescent="0.25">
      <c r="A400" s="208"/>
      <c r="B400" s="208"/>
      <c r="C400" s="207"/>
      <c r="D400" s="8"/>
    </row>
    <row r="401" spans="1:4" ht="13.2" x14ac:dyDescent="0.25">
      <c r="A401" s="208"/>
      <c r="B401" s="208"/>
      <c r="C401" s="207"/>
      <c r="D401" s="8"/>
    </row>
    <row r="402" spans="1:4" ht="13.2" x14ac:dyDescent="0.25">
      <c r="A402" s="208"/>
      <c r="B402" s="208"/>
      <c r="C402" s="207"/>
      <c r="D402" s="8"/>
    </row>
    <row r="403" spans="1:4" ht="13.2" x14ac:dyDescent="0.25">
      <c r="A403" s="208"/>
      <c r="B403" s="208"/>
      <c r="C403" s="207"/>
      <c r="D403" s="8"/>
    </row>
    <row r="404" spans="1:4" ht="13.2" x14ac:dyDescent="0.25">
      <c r="A404" s="208"/>
      <c r="B404" s="208"/>
      <c r="C404" s="207"/>
      <c r="D404" s="8"/>
    </row>
    <row r="405" spans="1:4" ht="13.2" x14ac:dyDescent="0.25">
      <c r="A405" s="208"/>
      <c r="B405" s="208"/>
      <c r="C405" s="207"/>
      <c r="D405" s="8"/>
    </row>
    <row r="406" spans="1:4" ht="13.2" x14ac:dyDescent="0.25">
      <c r="A406" s="208"/>
      <c r="B406" s="208"/>
      <c r="C406" s="207"/>
      <c r="D406" s="8"/>
    </row>
    <row r="407" spans="1:4" ht="13.2" x14ac:dyDescent="0.25">
      <c r="A407" s="208"/>
      <c r="B407" s="208"/>
      <c r="C407" s="207"/>
      <c r="D407" s="8"/>
    </row>
    <row r="408" spans="1:4" ht="13.2" x14ac:dyDescent="0.25">
      <c r="A408" s="208"/>
      <c r="B408" s="208"/>
      <c r="C408" s="207"/>
      <c r="D408" s="8"/>
    </row>
    <row r="409" spans="1:4" ht="13.2" x14ac:dyDescent="0.25">
      <c r="A409" s="208"/>
      <c r="B409" s="208"/>
      <c r="C409" s="207"/>
      <c r="D409" s="8"/>
    </row>
    <row r="410" spans="1:4" ht="13.2" x14ac:dyDescent="0.25">
      <c r="A410" s="208"/>
      <c r="B410" s="208"/>
      <c r="C410" s="207"/>
      <c r="D410" s="8"/>
    </row>
    <row r="411" spans="1:4" ht="13.2" x14ac:dyDescent="0.25">
      <c r="A411" s="208"/>
      <c r="B411" s="208"/>
      <c r="C411" s="207"/>
      <c r="D411" s="8"/>
    </row>
    <row r="412" spans="1:4" ht="13.2" x14ac:dyDescent="0.25">
      <c r="A412" s="208"/>
      <c r="B412" s="208"/>
      <c r="C412" s="207"/>
      <c r="D412" s="8"/>
    </row>
    <row r="413" spans="1:4" ht="13.2" x14ac:dyDescent="0.25">
      <c r="A413" s="208"/>
      <c r="B413" s="208"/>
      <c r="C413" s="207"/>
      <c r="D413" s="8"/>
    </row>
    <row r="414" spans="1:4" ht="13.2" x14ac:dyDescent="0.25">
      <c r="A414" s="208"/>
      <c r="B414" s="208"/>
      <c r="C414" s="207"/>
      <c r="D414" s="8"/>
    </row>
    <row r="415" spans="1:4" ht="13.2" x14ac:dyDescent="0.25">
      <c r="A415" s="208"/>
      <c r="B415" s="208"/>
      <c r="C415" s="207"/>
      <c r="D415" s="8"/>
    </row>
    <row r="416" spans="1:4" ht="13.2" x14ac:dyDescent="0.25">
      <c r="A416" s="208"/>
      <c r="B416" s="208"/>
      <c r="C416" s="207"/>
      <c r="D416" s="8"/>
    </row>
    <row r="417" spans="1:4" ht="13.2" x14ac:dyDescent="0.25">
      <c r="A417" s="208"/>
      <c r="B417" s="208"/>
      <c r="C417" s="207"/>
      <c r="D417" s="8"/>
    </row>
    <row r="418" spans="1:4" ht="13.2" x14ac:dyDescent="0.25">
      <c r="A418" s="208"/>
      <c r="B418" s="208"/>
      <c r="C418" s="207"/>
      <c r="D418" s="8"/>
    </row>
    <row r="419" spans="1:4" ht="13.2" x14ac:dyDescent="0.25">
      <c r="A419" s="208"/>
      <c r="B419" s="208"/>
      <c r="C419" s="207"/>
      <c r="D419" s="8"/>
    </row>
    <row r="420" spans="1:4" ht="13.2" x14ac:dyDescent="0.25">
      <c r="A420" s="208"/>
      <c r="B420" s="208"/>
      <c r="C420" s="207"/>
      <c r="D420" s="8"/>
    </row>
    <row r="421" spans="1:4" ht="13.2" x14ac:dyDescent="0.25">
      <c r="A421" s="208"/>
      <c r="B421" s="208"/>
      <c r="C421" s="207"/>
      <c r="D421" s="8"/>
    </row>
    <row r="422" spans="1:4" ht="13.2" x14ac:dyDescent="0.25">
      <c r="A422" s="208"/>
      <c r="B422" s="208"/>
      <c r="C422" s="207"/>
      <c r="D422" s="8"/>
    </row>
    <row r="423" spans="1:4" ht="13.2" x14ac:dyDescent="0.25">
      <c r="A423" s="208"/>
      <c r="B423" s="208"/>
      <c r="C423" s="207"/>
      <c r="D423" s="8"/>
    </row>
    <row r="424" spans="1:4" ht="13.2" x14ac:dyDescent="0.25">
      <c r="A424" s="208"/>
      <c r="B424" s="208"/>
      <c r="C424" s="207"/>
      <c r="D424" s="8"/>
    </row>
    <row r="425" spans="1:4" ht="13.2" x14ac:dyDescent="0.25">
      <c r="A425" s="208"/>
      <c r="B425" s="208"/>
      <c r="C425" s="207"/>
      <c r="D425" s="8"/>
    </row>
    <row r="426" spans="1:4" ht="13.2" x14ac:dyDescent="0.25">
      <c r="A426" s="208"/>
      <c r="B426" s="208"/>
      <c r="C426" s="207"/>
      <c r="D426" s="8"/>
    </row>
    <row r="427" spans="1:4" ht="13.2" x14ac:dyDescent="0.25">
      <c r="A427" s="208"/>
      <c r="B427" s="208"/>
      <c r="C427" s="207"/>
      <c r="D427" s="8"/>
    </row>
    <row r="428" spans="1:4" ht="13.2" x14ac:dyDescent="0.25">
      <c r="A428" s="208"/>
      <c r="B428" s="208"/>
      <c r="C428" s="207"/>
      <c r="D428" s="8"/>
    </row>
    <row r="429" spans="1:4" ht="13.2" x14ac:dyDescent="0.25">
      <c r="A429" s="208"/>
      <c r="B429" s="208"/>
      <c r="C429" s="207"/>
      <c r="D429" s="8"/>
    </row>
    <row r="430" spans="1:4" ht="13.2" x14ac:dyDescent="0.25">
      <c r="A430" s="208"/>
      <c r="B430" s="208"/>
      <c r="C430" s="207"/>
      <c r="D430" s="8"/>
    </row>
    <row r="431" spans="1:4" ht="13.2" x14ac:dyDescent="0.25">
      <c r="A431" s="208"/>
      <c r="B431" s="208"/>
      <c r="C431" s="207"/>
      <c r="D431" s="8"/>
    </row>
    <row r="432" spans="1:4" ht="13.2" x14ac:dyDescent="0.25">
      <c r="A432" s="208"/>
      <c r="B432" s="208"/>
      <c r="C432" s="207"/>
      <c r="D432" s="8"/>
    </row>
    <row r="433" spans="1:4" ht="13.2" x14ac:dyDescent="0.25">
      <c r="A433" s="208"/>
      <c r="B433" s="208"/>
      <c r="C433" s="207"/>
      <c r="D433" s="8"/>
    </row>
    <row r="434" spans="1:4" ht="13.2" x14ac:dyDescent="0.25">
      <c r="A434" s="208"/>
      <c r="B434" s="208"/>
      <c r="C434" s="207"/>
      <c r="D434" s="8"/>
    </row>
    <row r="435" spans="1:4" ht="13.2" x14ac:dyDescent="0.25">
      <c r="A435" s="208"/>
      <c r="B435" s="208"/>
      <c r="C435" s="207"/>
      <c r="D435" s="8"/>
    </row>
    <row r="436" spans="1:4" ht="13.2" x14ac:dyDescent="0.25">
      <c r="A436" s="208"/>
      <c r="B436" s="208"/>
      <c r="C436" s="207"/>
      <c r="D436" s="8"/>
    </row>
    <row r="437" spans="1:4" ht="13.2" x14ac:dyDescent="0.25">
      <c r="A437" s="208"/>
      <c r="B437" s="208"/>
      <c r="C437" s="207"/>
      <c r="D437" s="8"/>
    </row>
    <row r="438" spans="1:4" ht="13.2" x14ac:dyDescent="0.25">
      <c r="A438" s="208"/>
      <c r="B438" s="208"/>
      <c r="C438" s="207"/>
      <c r="D438" s="8"/>
    </row>
    <row r="439" spans="1:4" ht="13.2" x14ac:dyDescent="0.25">
      <c r="A439" s="208"/>
      <c r="B439" s="208"/>
      <c r="C439" s="207"/>
      <c r="D439" s="8"/>
    </row>
    <row r="440" spans="1:4" ht="13.2" x14ac:dyDescent="0.25">
      <c r="A440" s="208"/>
      <c r="B440" s="208"/>
      <c r="C440" s="207"/>
      <c r="D440" s="8"/>
    </row>
    <row r="441" spans="1:4" ht="13.2" x14ac:dyDescent="0.25">
      <c r="A441" s="208"/>
      <c r="B441" s="208"/>
      <c r="C441" s="207"/>
      <c r="D441" s="8"/>
    </row>
    <row r="442" spans="1:4" ht="13.2" x14ac:dyDescent="0.25">
      <c r="A442" s="208"/>
      <c r="B442" s="208"/>
      <c r="C442" s="207"/>
      <c r="D442" s="8"/>
    </row>
    <row r="443" spans="1:4" ht="13.2" x14ac:dyDescent="0.25">
      <c r="A443" s="208"/>
      <c r="B443" s="208"/>
      <c r="C443" s="207"/>
      <c r="D443" s="8"/>
    </row>
    <row r="444" spans="1:4" ht="13.2" x14ac:dyDescent="0.25">
      <c r="A444" s="208"/>
      <c r="B444" s="208"/>
      <c r="C444" s="207"/>
      <c r="D444" s="8"/>
    </row>
    <row r="445" spans="1:4" ht="13.2" x14ac:dyDescent="0.25">
      <c r="A445" s="208"/>
      <c r="B445" s="208"/>
      <c r="C445" s="207"/>
      <c r="D445" s="8"/>
    </row>
    <row r="446" spans="1:4" ht="13.2" x14ac:dyDescent="0.25">
      <c r="A446" s="208"/>
      <c r="B446" s="208"/>
      <c r="C446" s="207"/>
      <c r="D446" s="8"/>
    </row>
    <row r="447" spans="1:4" ht="13.2" x14ac:dyDescent="0.25">
      <c r="A447" s="208"/>
      <c r="B447" s="208"/>
      <c r="C447" s="207"/>
      <c r="D447" s="8"/>
    </row>
    <row r="448" spans="1:4" ht="13.2" x14ac:dyDescent="0.25">
      <c r="A448" s="208"/>
      <c r="B448" s="208"/>
      <c r="C448" s="207"/>
      <c r="D448" s="8"/>
    </row>
    <row r="449" spans="1:4" ht="13.2" x14ac:dyDescent="0.25">
      <c r="A449" s="208"/>
      <c r="B449" s="208"/>
      <c r="C449" s="207"/>
      <c r="D449" s="8"/>
    </row>
    <row r="450" spans="1:4" ht="13.2" x14ac:dyDescent="0.25">
      <c r="A450" s="208"/>
      <c r="B450" s="208"/>
      <c r="C450" s="207"/>
      <c r="D450" s="8"/>
    </row>
    <row r="451" spans="1:4" ht="13.2" x14ac:dyDescent="0.25">
      <c r="A451" s="208"/>
      <c r="B451" s="208"/>
      <c r="C451" s="207"/>
      <c r="D451" s="8"/>
    </row>
    <row r="452" spans="1:4" ht="13.2" x14ac:dyDescent="0.25">
      <c r="A452" s="208"/>
      <c r="B452" s="208"/>
      <c r="C452" s="207"/>
      <c r="D452" s="8"/>
    </row>
    <row r="453" spans="1:4" ht="13.2" x14ac:dyDescent="0.25">
      <c r="A453" s="208"/>
      <c r="B453" s="208"/>
      <c r="C453" s="207"/>
      <c r="D453" s="8"/>
    </row>
    <row r="454" spans="1:4" ht="13.2" x14ac:dyDescent="0.25">
      <c r="A454" s="208"/>
      <c r="B454" s="208"/>
      <c r="C454" s="207"/>
      <c r="D454" s="8"/>
    </row>
    <row r="455" spans="1:4" ht="13.2" x14ac:dyDescent="0.25">
      <c r="A455" s="208"/>
      <c r="B455" s="208"/>
      <c r="C455" s="207"/>
      <c r="D455" s="8"/>
    </row>
    <row r="456" spans="1:4" ht="13.2" x14ac:dyDescent="0.25">
      <c r="A456" s="208"/>
      <c r="B456" s="208"/>
      <c r="C456" s="207"/>
      <c r="D456" s="8"/>
    </row>
    <row r="457" spans="1:4" ht="13.2" x14ac:dyDescent="0.25">
      <c r="A457" s="208"/>
      <c r="B457" s="208"/>
      <c r="C457" s="207"/>
      <c r="D457" s="8"/>
    </row>
    <row r="458" spans="1:4" ht="13.2" x14ac:dyDescent="0.25">
      <c r="A458" s="208"/>
      <c r="B458" s="208"/>
      <c r="C458" s="207"/>
      <c r="D458" s="8"/>
    </row>
    <row r="459" spans="1:4" ht="13.2" x14ac:dyDescent="0.25">
      <c r="A459" s="208"/>
      <c r="B459" s="208"/>
      <c r="C459" s="207"/>
      <c r="D459" s="8"/>
    </row>
    <row r="460" spans="1:4" ht="13.2" x14ac:dyDescent="0.25">
      <c r="A460" s="208"/>
      <c r="B460" s="208"/>
      <c r="C460" s="207"/>
      <c r="D460" s="8"/>
    </row>
    <row r="461" spans="1:4" ht="13.2" x14ac:dyDescent="0.25">
      <c r="A461" s="208"/>
      <c r="B461" s="208"/>
      <c r="C461" s="207"/>
      <c r="D461" s="8"/>
    </row>
    <row r="462" spans="1:4" ht="13.2" x14ac:dyDescent="0.25">
      <c r="A462" s="208"/>
      <c r="B462" s="208"/>
      <c r="C462" s="207"/>
      <c r="D462" s="8"/>
    </row>
    <row r="463" spans="1:4" ht="13.2" x14ac:dyDescent="0.25">
      <c r="A463" s="208"/>
      <c r="B463" s="208"/>
      <c r="C463" s="207"/>
      <c r="D463" s="8"/>
    </row>
    <row r="464" spans="1:4" ht="13.2" x14ac:dyDescent="0.25">
      <c r="A464" s="208"/>
      <c r="B464" s="208"/>
      <c r="C464" s="207"/>
      <c r="D464" s="8"/>
    </row>
    <row r="465" spans="1:4" ht="13.2" x14ac:dyDescent="0.25">
      <c r="A465" s="208"/>
      <c r="B465" s="208"/>
      <c r="C465" s="207"/>
      <c r="D465" s="8"/>
    </row>
    <row r="466" spans="1:4" ht="13.2" x14ac:dyDescent="0.25">
      <c r="A466" s="208"/>
      <c r="B466" s="208"/>
      <c r="C466" s="207"/>
      <c r="D466" s="8"/>
    </row>
    <row r="467" spans="1:4" ht="13.2" x14ac:dyDescent="0.25">
      <c r="A467" s="208"/>
      <c r="B467" s="208"/>
      <c r="C467" s="207"/>
      <c r="D467" s="8"/>
    </row>
    <row r="468" spans="1:4" ht="13.2" x14ac:dyDescent="0.25">
      <c r="A468" s="208"/>
      <c r="B468" s="208"/>
      <c r="C468" s="207"/>
      <c r="D468" s="8"/>
    </row>
    <row r="469" spans="1:4" ht="13.2" x14ac:dyDescent="0.25">
      <c r="A469" s="208"/>
      <c r="B469" s="208"/>
      <c r="C469" s="207"/>
      <c r="D469" s="8"/>
    </row>
    <row r="470" spans="1:4" ht="13.2" x14ac:dyDescent="0.25">
      <c r="A470" s="208"/>
      <c r="B470" s="208"/>
      <c r="C470" s="207"/>
      <c r="D470" s="8"/>
    </row>
    <row r="471" spans="1:4" ht="13.2" x14ac:dyDescent="0.25">
      <c r="A471" s="208"/>
      <c r="B471" s="208"/>
      <c r="C471" s="207"/>
      <c r="D471" s="8"/>
    </row>
    <row r="472" spans="1:4" ht="13.2" x14ac:dyDescent="0.25">
      <c r="A472" s="208"/>
      <c r="B472" s="208"/>
      <c r="C472" s="207"/>
      <c r="D472" s="8"/>
    </row>
    <row r="473" spans="1:4" ht="13.2" x14ac:dyDescent="0.25">
      <c r="A473" s="208"/>
      <c r="B473" s="208"/>
      <c r="C473" s="207"/>
      <c r="D473" s="8"/>
    </row>
    <row r="474" spans="1:4" ht="13.2" x14ac:dyDescent="0.25">
      <c r="A474" s="208"/>
      <c r="B474" s="208"/>
      <c r="C474" s="207"/>
      <c r="D474" s="8"/>
    </row>
    <row r="475" spans="1:4" ht="13.2" x14ac:dyDescent="0.25">
      <c r="A475" s="208"/>
      <c r="B475" s="208"/>
      <c r="C475" s="207"/>
      <c r="D475" s="8"/>
    </row>
    <row r="476" spans="1:4" ht="13.2" x14ac:dyDescent="0.25">
      <c r="A476" s="208"/>
      <c r="B476" s="208"/>
      <c r="C476" s="207"/>
      <c r="D476" s="8"/>
    </row>
    <row r="477" spans="1:4" ht="13.2" x14ac:dyDescent="0.25">
      <c r="A477" s="208"/>
      <c r="B477" s="208"/>
      <c r="C477" s="207"/>
      <c r="D477" s="8"/>
    </row>
    <row r="478" spans="1:4" ht="13.2" x14ac:dyDescent="0.25">
      <c r="A478" s="208"/>
      <c r="B478" s="208"/>
      <c r="C478" s="207"/>
      <c r="D478" s="8"/>
    </row>
    <row r="479" spans="1:4" ht="13.2" x14ac:dyDescent="0.25">
      <c r="A479" s="208"/>
      <c r="B479" s="208"/>
      <c r="C479" s="207"/>
      <c r="D479" s="8"/>
    </row>
    <row r="480" spans="1:4" ht="13.2" x14ac:dyDescent="0.25">
      <c r="A480" s="208"/>
      <c r="B480" s="208"/>
      <c r="C480" s="207"/>
      <c r="D480" s="8"/>
    </row>
    <row r="481" spans="1:4" ht="13.2" x14ac:dyDescent="0.25">
      <c r="A481" s="208"/>
      <c r="B481" s="208"/>
      <c r="C481" s="207"/>
      <c r="D481" s="8"/>
    </row>
    <row r="482" spans="1:4" ht="13.2" x14ac:dyDescent="0.25">
      <c r="A482" s="208"/>
      <c r="B482" s="208"/>
      <c r="C482" s="207"/>
      <c r="D482" s="8"/>
    </row>
    <row r="483" spans="1:4" ht="13.2" x14ac:dyDescent="0.25">
      <c r="A483" s="208"/>
      <c r="B483" s="208"/>
      <c r="C483" s="207"/>
      <c r="D483" s="8"/>
    </row>
    <row r="484" spans="1:4" ht="13.2" x14ac:dyDescent="0.25">
      <c r="A484" s="208"/>
      <c r="B484" s="208"/>
      <c r="C484" s="207"/>
      <c r="D484" s="8"/>
    </row>
    <row r="485" spans="1:4" ht="13.2" x14ac:dyDescent="0.25">
      <c r="A485" s="208"/>
      <c r="B485" s="208"/>
      <c r="C485" s="207"/>
      <c r="D485" s="8"/>
    </row>
    <row r="486" spans="1:4" ht="13.2" x14ac:dyDescent="0.25">
      <c r="A486" s="208"/>
      <c r="B486" s="208"/>
      <c r="C486" s="207"/>
      <c r="D486" s="8"/>
    </row>
    <row r="487" spans="1:4" ht="13.2" x14ac:dyDescent="0.25">
      <c r="A487" s="208"/>
      <c r="B487" s="208"/>
      <c r="C487" s="207"/>
      <c r="D487" s="8"/>
    </row>
    <row r="488" spans="1:4" ht="13.2" x14ac:dyDescent="0.25">
      <c r="A488" s="208"/>
      <c r="B488" s="208"/>
      <c r="C488" s="207"/>
      <c r="D488" s="8"/>
    </row>
    <row r="489" spans="1:4" ht="13.2" x14ac:dyDescent="0.25">
      <c r="A489" s="208"/>
      <c r="B489" s="208"/>
      <c r="C489" s="207"/>
      <c r="D489" s="8"/>
    </row>
    <row r="490" spans="1:4" ht="13.2" x14ac:dyDescent="0.25">
      <c r="A490" s="208"/>
      <c r="B490" s="208"/>
      <c r="C490" s="207"/>
      <c r="D490" s="8"/>
    </row>
    <row r="491" spans="1:4" ht="13.2" x14ac:dyDescent="0.25">
      <c r="A491" s="208"/>
      <c r="B491" s="208"/>
      <c r="C491" s="207"/>
      <c r="D491" s="8"/>
    </row>
    <row r="492" spans="1:4" ht="13.2" x14ac:dyDescent="0.25">
      <c r="A492" s="208"/>
      <c r="B492" s="208"/>
      <c r="C492" s="207"/>
      <c r="D492" s="8"/>
    </row>
    <row r="493" spans="1:4" ht="13.2" x14ac:dyDescent="0.25">
      <c r="A493" s="208"/>
      <c r="B493" s="208"/>
      <c r="C493" s="207"/>
      <c r="D493" s="8"/>
    </row>
    <row r="494" spans="1:4" ht="13.2" x14ac:dyDescent="0.25">
      <c r="A494" s="208"/>
      <c r="B494" s="208"/>
      <c r="C494" s="207"/>
      <c r="D494" s="8"/>
    </row>
    <row r="495" spans="1:4" ht="13.2" x14ac:dyDescent="0.25">
      <c r="A495" s="208"/>
      <c r="B495" s="208"/>
      <c r="C495" s="207"/>
      <c r="D495" s="8"/>
    </row>
    <row r="496" spans="1:4" ht="13.2" x14ac:dyDescent="0.25">
      <c r="A496" s="208"/>
      <c r="B496" s="208"/>
      <c r="C496" s="207"/>
      <c r="D496" s="8"/>
    </row>
    <row r="497" spans="1:4" ht="13.2" x14ac:dyDescent="0.25">
      <c r="A497" s="208"/>
      <c r="B497" s="208"/>
      <c r="C497" s="207"/>
      <c r="D497" s="8"/>
    </row>
    <row r="498" spans="1:4" ht="13.2" x14ac:dyDescent="0.25">
      <c r="A498" s="208"/>
      <c r="B498" s="208"/>
      <c r="C498" s="207"/>
      <c r="D498" s="8"/>
    </row>
    <row r="499" spans="1:4" ht="13.2" x14ac:dyDescent="0.25">
      <c r="A499" s="208"/>
      <c r="B499" s="208"/>
      <c r="C499" s="207"/>
      <c r="D499" s="8"/>
    </row>
    <row r="500" spans="1:4" ht="13.2" x14ac:dyDescent="0.25">
      <c r="A500" s="208"/>
      <c r="B500" s="208"/>
      <c r="C500" s="207"/>
      <c r="D500" s="8"/>
    </row>
    <row r="501" spans="1:4" ht="13.2" x14ac:dyDescent="0.25">
      <c r="A501" s="208"/>
      <c r="B501" s="208"/>
      <c r="C501" s="207"/>
      <c r="D501" s="8"/>
    </row>
    <row r="502" spans="1:4" ht="13.2" x14ac:dyDescent="0.25">
      <c r="A502" s="208"/>
      <c r="B502" s="208"/>
      <c r="C502" s="207"/>
      <c r="D502" s="8"/>
    </row>
    <row r="503" spans="1:4" ht="13.2" x14ac:dyDescent="0.25">
      <c r="A503" s="208"/>
      <c r="B503" s="208"/>
      <c r="C503" s="207"/>
      <c r="D503" s="8"/>
    </row>
    <row r="504" spans="1:4" ht="13.2" x14ac:dyDescent="0.25">
      <c r="A504" s="208"/>
      <c r="B504" s="208"/>
      <c r="C504" s="207"/>
      <c r="D504" s="8"/>
    </row>
    <row r="505" spans="1:4" ht="13.2" x14ac:dyDescent="0.25">
      <c r="A505" s="208"/>
      <c r="B505" s="208"/>
      <c r="C505" s="207"/>
      <c r="D505" s="8"/>
    </row>
    <row r="506" spans="1:4" ht="13.2" x14ac:dyDescent="0.25">
      <c r="A506" s="208"/>
      <c r="B506" s="208"/>
      <c r="C506" s="207"/>
      <c r="D506" s="8"/>
    </row>
    <row r="507" spans="1:4" ht="13.2" x14ac:dyDescent="0.25">
      <c r="A507" s="208"/>
      <c r="B507" s="208"/>
      <c r="C507" s="207"/>
      <c r="D507" s="8"/>
    </row>
    <row r="508" spans="1:4" ht="13.2" x14ac:dyDescent="0.25">
      <c r="A508" s="208"/>
      <c r="B508" s="208"/>
      <c r="C508" s="207"/>
      <c r="D508" s="8"/>
    </row>
    <row r="509" spans="1:4" ht="13.2" x14ac:dyDescent="0.25">
      <c r="A509" s="208"/>
      <c r="B509" s="208"/>
      <c r="C509" s="207"/>
      <c r="D509" s="8"/>
    </row>
    <row r="510" spans="1:4" ht="13.2" x14ac:dyDescent="0.25">
      <c r="A510" s="208"/>
      <c r="B510" s="208"/>
      <c r="C510" s="207"/>
      <c r="D510" s="8"/>
    </row>
    <row r="511" spans="1:4" ht="13.2" x14ac:dyDescent="0.25">
      <c r="A511" s="208"/>
      <c r="B511" s="208"/>
      <c r="C511" s="207"/>
      <c r="D511" s="8"/>
    </row>
    <row r="512" spans="1:4" ht="13.2" x14ac:dyDescent="0.25">
      <c r="A512" s="208"/>
      <c r="B512" s="208"/>
      <c r="C512" s="207"/>
      <c r="D512" s="8"/>
    </row>
    <row r="513" spans="1:4" ht="13.2" x14ac:dyDescent="0.25">
      <c r="A513" s="208"/>
      <c r="B513" s="208"/>
      <c r="C513" s="207"/>
      <c r="D513" s="8"/>
    </row>
    <row r="514" spans="1:4" ht="13.2" x14ac:dyDescent="0.25">
      <c r="A514" s="208"/>
      <c r="B514" s="208"/>
      <c r="C514" s="207"/>
      <c r="D514" s="8"/>
    </row>
    <row r="515" spans="1:4" ht="13.2" x14ac:dyDescent="0.25">
      <c r="A515" s="208"/>
      <c r="B515" s="208"/>
      <c r="C515" s="207"/>
      <c r="D515" s="8"/>
    </row>
    <row r="516" spans="1:4" ht="13.2" x14ac:dyDescent="0.25">
      <c r="A516" s="208"/>
      <c r="B516" s="208"/>
      <c r="C516" s="207"/>
      <c r="D516" s="8"/>
    </row>
    <row r="517" spans="1:4" ht="13.2" x14ac:dyDescent="0.25">
      <c r="A517" s="208"/>
      <c r="B517" s="208"/>
      <c r="C517" s="207"/>
      <c r="D517" s="8"/>
    </row>
    <row r="518" spans="1:4" ht="13.2" x14ac:dyDescent="0.25">
      <c r="A518" s="208"/>
      <c r="B518" s="208"/>
      <c r="C518" s="207"/>
      <c r="D518" s="8"/>
    </row>
    <row r="519" spans="1:4" ht="13.2" x14ac:dyDescent="0.25">
      <c r="A519" s="208"/>
      <c r="B519" s="208"/>
      <c r="C519" s="207"/>
      <c r="D519" s="8"/>
    </row>
    <row r="520" spans="1:4" ht="13.2" x14ac:dyDescent="0.25">
      <c r="A520" s="208"/>
      <c r="B520" s="208"/>
      <c r="C520" s="207"/>
      <c r="D520" s="8"/>
    </row>
    <row r="521" spans="1:4" ht="13.2" x14ac:dyDescent="0.25">
      <c r="A521" s="208"/>
      <c r="B521" s="208"/>
      <c r="C521" s="207"/>
      <c r="D521" s="8"/>
    </row>
    <row r="522" spans="1:4" ht="13.2" x14ac:dyDescent="0.25">
      <c r="A522" s="208"/>
      <c r="B522" s="208"/>
      <c r="C522" s="207"/>
      <c r="D522" s="8"/>
    </row>
    <row r="523" spans="1:4" ht="13.2" x14ac:dyDescent="0.25">
      <c r="A523" s="208"/>
      <c r="B523" s="208"/>
      <c r="C523" s="207"/>
      <c r="D523" s="8"/>
    </row>
    <row r="524" spans="1:4" ht="13.2" x14ac:dyDescent="0.25">
      <c r="A524" s="208"/>
      <c r="B524" s="208"/>
      <c r="C524" s="207"/>
      <c r="D524" s="8"/>
    </row>
    <row r="525" spans="1:4" ht="13.2" x14ac:dyDescent="0.25">
      <c r="A525" s="208"/>
      <c r="B525" s="208"/>
      <c r="C525" s="207"/>
      <c r="D525" s="8"/>
    </row>
    <row r="526" spans="1:4" ht="13.2" x14ac:dyDescent="0.25">
      <c r="A526" s="208"/>
      <c r="B526" s="208"/>
      <c r="C526" s="207"/>
      <c r="D526" s="8"/>
    </row>
    <row r="527" spans="1:4" ht="13.2" x14ac:dyDescent="0.25">
      <c r="A527" s="208"/>
      <c r="B527" s="208"/>
      <c r="C527" s="207"/>
      <c r="D527" s="8"/>
    </row>
    <row r="528" spans="1:4" ht="13.2" x14ac:dyDescent="0.25">
      <c r="A528" s="208"/>
      <c r="B528" s="208"/>
      <c r="C528" s="207"/>
      <c r="D528" s="8"/>
    </row>
    <row r="529" spans="1:4" ht="13.2" x14ac:dyDescent="0.25">
      <c r="A529" s="208"/>
      <c r="B529" s="208"/>
      <c r="C529" s="207"/>
      <c r="D529" s="8"/>
    </row>
    <row r="530" spans="1:4" ht="13.2" x14ac:dyDescent="0.25">
      <c r="A530" s="208"/>
      <c r="B530" s="208"/>
      <c r="C530" s="207"/>
      <c r="D530" s="8"/>
    </row>
    <row r="531" spans="1:4" ht="13.2" x14ac:dyDescent="0.25">
      <c r="A531" s="208"/>
      <c r="B531" s="208"/>
      <c r="C531" s="207"/>
      <c r="D531" s="8"/>
    </row>
    <row r="532" spans="1:4" ht="13.2" x14ac:dyDescent="0.25">
      <c r="A532" s="208"/>
      <c r="B532" s="208"/>
      <c r="C532" s="207"/>
      <c r="D532" s="8"/>
    </row>
    <row r="533" spans="1:4" ht="13.2" x14ac:dyDescent="0.25">
      <c r="A533" s="208"/>
      <c r="B533" s="208"/>
      <c r="C533" s="207"/>
      <c r="D533" s="8"/>
    </row>
    <row r="534" spans="1:4" ht="13.2" x14ac:dyDescent="0.25">
      <c r="A534" s="208"/>
      <c r="B534" s="208"/>
      <c r="C534" s="207"/>
      <c r="D534" s="8"/>
    </row>
    <row r="535" spans="1:4" ht="13.2" x14ac:dyDescent="0.25">
      <c r="A535" s="208"/>
      <c r="B535" s="208"/>
      <c r="C535" s="207"/>
      <c r="D535" s="8"/>
    </row>
    <row r="536" spans="1:4" ht="13.2" x14ac:dyDescent="0.25">
      <c r="A536" s="208"/>
      <c r="B536" s="208"/>
      <c r="C536" s="207"/>
      <c r="D536" s="8"/>
    </row>
    <row r="537" spans="1:4" ht="13.2" x14ac:dyDescent="0.25">
      <c r="A537" s="208"/>
      <c r="B537" s="208"/>
      <c r="C537" s="207"/>
      <c r="D537" s="8"/>
    </row>
    <row r="538" spans="1:4" ht="13.2" x14ac:dyDescent="0.25">
      <c r="A538" s="208"/>
      <c r="B538" s="208"/>
      <c r="C538" s="207"/>
      <c r="D538" s="8"/>
    </row>
    <row r="539" spans="1:4" ht="13.2" x14ac:dyDescent="0.25">
      <c r="A539" s="208"/>
      <c r="B539" s="208"/>
      <c r="C539" s="207"/>
      <c r="D539" s="8"/>
    </row>
    <row r="540" spans="1:4" ht="13.2" x14ac:dyDescent="0.25">
      <c r="A540" s="208"/>
      <c r="B540" s="208"/>
      <c r="C540" s="207"/>
      <c r="D540" s="8"/>
    </row>
    <row r="541" spans="1:4" ht="13.2" x14ac:dyDescent="0.25">
      <c r="A541" s="208"/>
      <c r="B541" s="208"/>
      <c r="C541" s="207"/>
      <c r="D541" s="8"/>
    </row>
    <row r="542" spans="1:4" ht="13.2" x14ac:dyDescent="0.25">
      <c r="A542" s="208"/>
      <c r="B542" s="208"/>
      <c r="C542" s="207"/>
      <c r="D542" s="8"/>
    </row>
    <row r="543" spans="1:4" ht="13.2" x14ac:dyDescent="0.25">
      <c r="A543" s="208"/>
      <c r="B543" s="208"/>
      <c r="C543" s="207"/>
      <c r="D543" s="8"/>
    </row>
    <row r="544" spans="1:4" ht="13.2" x14ac:dyDescent="0.25">
      <c r="A544" s="208"/>
      <c r="B544" s="208"/>
      <c r="C544" s="207"/>
      <c r="D544" s="8"/>
    </row>
    <row r="545" spans="1:4" ht="13.2" x14ac:dyDescent="0.25">
      <c r="A545" s="208"/>
      <c r="B545" s="208"/>
      <c r="C545" s="207"/>
      <c r="D545" s="8"/>
    </row>
    <row r="546" spans="1:4" ht="13.2" x14ac:dyDescent="0.25">
      <c r="A546" s="208"/>
      <c r="B546" s="208"/>
      <c r="C546" s="207"/>
      <c r="D546" s="8"/>
    </row>
    <row r="547" spans="1:4" ht="13.2" x14ac:dyDescent="0.25">
      <c r="A547" s="208"/>
      <c r="B547" s="208"/>
      <c r="C547" s="207"/>
      <c r="D547" s="8"/>
    </row>
    <row r="548" spans="1:4" ht="13.2" x14ac:dyDescent="0.25">
      <c r="A548" s="208"/>
      <c r="B548" s="208"/>
      <c r="C548" s="207"/>
      <c r="D548" s="8"/>
    </row>
    <row r="549" spans="1:4" ht="13.2" x14ac:dyDescent="0.25">
      <c r="A549" s="208"/>
      <c r="B549" s="208"/>
      <c r="C549" s="207"/>
      <c r="D549" s="8"/>
    </row>
    <row r="550" spans="1:4" ht="13.2" x14ac:dyDescent="0.25">
      <c r="A550" s="208"/>
      <c r="B550" s="208"/>
      <c r="C550" s="207"/>
      <c r="D550" s="8"/>
    </row>
    <row r="551" spans="1:4" ht="13.2" x14ac:dyDescent="0.25">
      <c r="A551" s="208"/>
      <c r="B551" s="208"/>
      <c r="C551" s="207"/>
      <c r="D551" s="8"/>
    </row>
    <row r="552" spans="1:4" ht="13.2" x14ac:dyDescent="0.25">
      <c r="A552" s="208"/>
      <c r="B552" s="208"/>
      <c r="C552" s="207"/>
      <c r="D552" s="8"/>
    </row>
    <row r="553" spans="1:4" ht="13.2" x14ac:dyDescent="0.25">
      <c r="A553" s="208"/>
      <c r="B553" s="208"/>
      <c r="C553" s="207"/>
      <c r="D553" s="8"/>
    </row>
    <row r="554" spans="1:4" ht="13.2" x14ac:dyDescent="0.25">
      <c r="A554" s="208"/>
      <c r="B554" s="208"/>
      <c r="C554" s="207"/>
      <c r="D554" s="8"/>
    </row>
    <row r="555" spans="1:4" ht="13.2" x14ac:dyDescent="0.25">
      <c r="A555" s="208"/>
      <c r="B555" s="208"/>
      <c r="C555" s="207"/>
      <c r="D555" s="8"/>
    </row>
    <row r="556" spans="1:4" ht="13.2" x14ac:dyDescent="0.25">
      <c r="A556" s="208"/>
      <c r="B556" s="208"/>
      <c r="C556" s="207"/>
      <c r="D556" s="8"/>
    </row>
    <row r="557" spans="1:4" ht="13.2" x14ac:dyDescent="0.25">
      <c r="A557" s="208"/>
      <c r="B557" s="208"/>
      <c r="C557" s="207"/>
      <c r="D557" s="8"/>
    </row>
    <row r="558" spans="1:4" ht="13.2" x14ac:dyDescent="0.25">
      <c r="A558" s="208"/>
      <c r="B558" s="208"/>
      <c r="C558" s="207"/>
      <c r="D558" s="8"/>
    </row>
    <row r="559" spans="1:4" ht="13.2" x14ac:dyDescent="0.25">
      <c r="A559" s="208"/>
      <c r="B559" s="208"/>
      <c r="C559" s="207"/>
      <c r="D559" s="8"/>
    </row>
    <row r="560" spans="1:4" ht="13.2" x14ac:dyDescent="0.25">
      <c r="A560" s="208"/>
      <c r="B560" s="208"/>
      <c r="C560" s="207"/>
      <c r="D560" s="8"/>
    </row>
    <row r="561" spans="1:4" ht="13.2" x14ac:dyDescent="0.25">
      <c r="A561" s="208"/>
      <c r="B561" s="208"/>
      <c r="C561" s="207"/>
      <c r="D561" s="8"/>
    </row>
    <row r="562" spans="1:4" ht="13.2" x14ac:dyDescent="0.25">
      <c r="A562" s="208"/>
      <c r="B562" s="208"/>
      <c r="C562" s="207"/>
      <c r="D562" s="8"/>
    </row>
    <row r="563" spans="1:4" ht="13.2" x14ac:dyDescent="0.25">
      <c r="A563" s="208"/>
      <c r="B563" s="208"/>
      <c r="C563" s="207"/>
      <c r="D563" s="8"/>
    </row>
    <row r="564" spans="1:4" ht="13.2" x14ac:dyDescent="0.25">
      <c r="A564" s="208"/>
      <c r="B564" s="208"/>
      <c r="C564" s="207"/>
      <c r="D564" s="8"/>
    </row>
    <row r="565" spans="1:4" ht="13.2" x14ac:dyDescent="0.25">
      <c r="A565" s="208"/>
      <c r="B565" s="208"/>
      <c r="C565" s="207"/>
      <c r="D565" s="8"/>
    </row>
    <row r="566" spans="1:4" ht="13.2" x14ac:dyDescent="0.25">
      <c r="A566" s="208"/>
      <c r="B566" s="208"/>
      <c r="C566" s="207"/>
      <c r="D566" s="8"/>
    </row>
    <row r="567" spans="1:4" ht="13.2" x14ac:dyDescent="0.25">
      <c r="A567" s="208"/>
      <c r="B567" s="208"/>
      <c r="C567" s="207"/>
      <c r="D567" s="8"/>
    </row>
    <row r="568" spans="1:4" ht="13.2" x14ac:dyDescent="0.25">
      <c r="A568" s="208"/>
      <c r="B568" s="208"/>
      <c r="C568" s="207"/>
      <c r="D568" s="8"/>
    </row>
    <row r="569" spans="1:4" ht="13.2" x14ac:dyDescent="0.25">
      <c r="A569" s="208"/>
      <c r="B569" s="208"/>
      <c r="C569" s="207"/>
      <c r="D569" s="8"/>
    </row>
    <row r="570" spans="1:4" ht="13.2" x14ac:dyDescent="0.25">
      <c r="A570" s="208"/>
      <c r="B570" s="208"/>
      <c r="C570" s="207"/>
      <c r="D570" s="8"/>
    </row>
    <row r="571" spans="1:4" ht="13.2" x14ac:dyDescent="0.25">
      <c r="A571" s="208"/>
      <c r="B571" s="208"/>
      <c r="C571" s="207"/>
      <c r="D571" s="8"/>
    </row>
    <row r="572" spans="1:4" ht="13.2" x14ac:dyDescent="0.25">
      <c r="A572" s="208"/>
      <c r="B572" s="208"/>
      <c r="C572" s="207"/>
      <c r="D572" s="8"/>
    </row>
    <row r="573" spans="1:4" ht="13.2" x14ac:dyDescent="0.25">
      <c r="A573" s="208"/>
      <c r="B573" s="208"/>
      <c r="C573" s="207"/>
      <c r="D573" s="8"/>
    </row>
    <row r="574" spans="1:4" ht="13.2" x14ac:dyDescent="0.25">
      <c r="A574" s="208"/>
      <c r="B574" s="208"/>
      <c r="C574" s="207"/>
      <c r="D574" s="8"/>
    </row>
    <row r="575" spans="1:4" ht="13.2" x14ac:dyDescent="0.25">
      <c r="A575" s="208"/>
      <c r="B575" s="208"/>
      <c r="C575" s="207"/>
      <c r="D575" s="8"/>
    </row>
    <row r="576" spans="1:4" ht="13.2" x14ac:dyDescent="0.25">
      <c r="A576" s="208"/>
      <c r="B576" s="208"/>
      <c r="C576" s="207"/>
      <c r="D576" s="8"/>
    </row>
    <row r="577" spans="1:4" ht="13.2" x14ac:dyDescent="0.25">
      <c r="A577" s="208"/>
      <c r="B577" s="208"/>
      <c r="C577" s="207"/>
      <c r="D577" s="8"/>
    </row>
    <row r="578" spans="1:4" ht="13.2" x14ac:dyDescent="0.25">
      <c r="A578" s="208"/>
      <c r="B578" s="208"/>
      <c r="C578" s="207"/>
      <c r="D578" s="8"/>
    </row>
    <row r="579" spans="1:4" ht="13.2" x14ac:dyDescent="0.25">
      <c r="A579" s="208"/>
      <c r="B579" s="208"/>
      <c r="C579" s="207"/>
      <c r="D579" s="8"/>
    </row>
    <row r="580" spans="1:4" ht="13.2" x14ac:dyDescent="0.25">
      <c r="A580" s="208"/>
      <c r="B580" s="208"/>
      <c r="C580" s="207"/>
      <c r="D580" s="8"/>
    </row>
    <row r="581" spans="1:4" ht="13.2" x14ac:dyDescent="0.25">
      <c r="A581" s="208"/>
      <c r="B581" s="208"/>
      <c r="C581" s="207"/>
      <c r="D581" s="8"/>
    </row>
    <row r="582" spans="1:4" ht="13.2" x14ac:dyDescent="0.25">
      <c r="A582" s="208"/>
      <c r="B582" s="208"/>
      <c r="C582" s="207"/>
      <c r="D582" s="8"/>
    </row>
    <row r="583" spans="1:4" ht="13.2" x14ac:dyDescent="0.25">
      <c r="A583" s="208"/>
      <c r="B583" s="208"/>
      <c r="C583" s="207"/>
      <c r="D583" s="8"/>
    </row>
    <row r="584" spans="1:4" ht="13.2" x14ac:dyDescent="0.25">
      <c r="A584" s="208"/>
      <c r="B584" s="208"/>
      <c r="C584" s="207"/>
      <c r="D584" s="8"/>
    </row>
    <row r="585" spans="1:4" ht="13.2" x14ac:dyDescent="0.25">
      <c r="A585" s="208"/>
      <c r="B585" s="208"/>
      <c r="C585" s="207"/>
      <c r="D585" s="8"/>
    </row>
    <row r="586" spans="1:4" ht="13.2" x14ac:dyDescent="0.25">
      <c r="A586" s="208"/>
      <c r="B586" s="208"/>
      <c r="C586" s="207"/>
      <c r="D586" s="8"/>
    </row>
    <row r="587" spans="1:4" ht="13.2" x14ac:dyDescent="0.25">
      <c r="A587" s="208"/>
      <c r="B587" s="208"/>
      <c r="C587" s="207"/>
      <c r="D587" s="8"/>
    </row>
    <row r="588" spans="1:4" ht="13.2" x14ac:dyDescent="0.25">
      <c r="A588" s="208"/>
      <c r="B588" s="208"/>
      <c r="C588" s="207"/>
      <c r="D588" s="8"/>
    </row>
    <row r="589" spans="1:4" ht="13.2" x14ac:dyDescent="0.25">
      <c r="A589" s="208"/>
      <c r="B589" s="208"/>
      <c r="C589" s="207"/>
      <c r="D589" s="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34" customWidth="1"/>
    <col min="2" max="2" width="37.44140625" style="134" bestFit="1" customWidth="1"/>
    <col min="3" max="3" width="19" style="135" customWidth="1"/>
    <col min="4" max="4" width="5.33203125" style="134" bestFit="1" customWidth="1"/>
    <col min="5" max="5" width="4.6640625" style="134" customWidth="1"/>
    <col min="6" max="6" width="29.109375" style="134" bestFit="1" customWidth="1"/>
    <col min="7" max="7" width="11.5546875" style="134"/>
    <col min="8" max="8" width="64.5546875" style="134" bestFit="1" customWidth="1"/>
    <col min="9" max="16384" width="11.5546875" style="134"/>
  </cols>
  <sheetData>
    <row r="1" spans="1:8" ht="26.25" customHeight="1" x14ac:dyDescent="0.4">
      <c r="A1" s="137" t="s">
        <v>27</v>
      </c>
      <c r="H1" s="136"/>
    </row>
    <row r="2" spans="1:8" ht="12.75" customHeight="1" x14ac:dyDescent="0.25">
      <c r="A2" s="137"/>
    </row>
    <row r="3" spans="1:8" ht="12.75" customHeight="1" x14ac:dyDescent="0.25">
      <c r="A3" s="137"/>
    </row>
    <row r="4" spans="1:8" ht="12.75" customHeight="1" x14ac:dyDescent="0.25">
      <c r="A4" s="137"/>
    </row>
    <row r="5" spans="1:8" ht="12.75" customHeight="1" x14ac:dyDescent="0.25">
      <c r="A5" s="137"/>
    </row>
    <row r="6" spans="1:8" ht="12.75" customHeight="1" x14ac:dyDescent="0.25">
      <c r="A6" s="137"/>
    </row>
    <row r="7" spans="1:8" ht="12.75" customHeight="1" x14ac:dyDescent="0.25">
      <c r="A7" s="137"/>
    </row>
    <row r="8" spans="1:8" ht="12.75" customHeight="1" x14ac:dyDescent="0.25">
      <c r="A8" s="137"/>
    </row>
    <row r="9" spans="1:8" ht="12.75" customHeight="1" x14ac:dyDescent="0.25">
      <c r="A9" s="137"/>
    </row>
    <row r="10" spans="1:8" ht="12.75" customHeight="1" x14ac:dyDescent="0.25">
      <c r="A10" s="137"/>
    </row>
    <row r="11" spans="1:8" ht="12.75" customHeight="1" x14ac:dyDescent="0.25">
      <c r="A11" s="137"/>
    </row>
    <row r="12" spans="1:8" ht="12.75" customHeight="1" x14ac:dyDescent="0.25">
      <c r="A12" s="137"/>
    </row>
    <row r="13" spans="1:8" ht="12.75" customHeight="1" x14ac:dyDescent="0.25">
      <c r="A13" s="137"/>
    </row>
    <row r="14" spans="1:8" ht="12.75" customHeight="1" x14ac:dyDescent="0.25">
      <c r="A14" s="137"/>
    </row>
    <row r="15" spans="1:8" ht="12.75" customHeight="1" x14ac:dyDescent="0.25">
      <c r="A15" s="137"/>
    </row>
    <row r="16" spans="1:8" ht="12.75" customHeight="1" x14ac:dyDescent="0.25">
      <c r="A16" s="137"/>
    </row>
    <row r="17" spans="1:8" ht="12.75" customHeight="1" x14ac:dyDescent="0.25">
      <c r="A17" s="137"/>
    </row>
    <row r="18" spans="1:8" ht="12.75" customHeight="1" x14ac:dyDescent="0.25">
      <c r="A18" s="137"/>
    </row>
    <row r="19" spans="1:8" ht="12.75" customHeight="1" x14ac:dyDescent="0.25">
      <c r="A19" s="137"/>
    </row>
    <row r="20" spans="1:8" ht="12.75" customHeight="1" x14ac:dyDescent="0.25">
      <c r="A20" s="137"/>
    </row>
    <row r="21" spans="1:8" ht="12.75" customHeight="1" x14ac:dyDescent="0.25">
      <c r="A21" s="137"/>
    </row>
    <row r="22" spans="1:8" ht="12.75" customHeight="1" x14ac:dyDescent="0.25">
      <c r="A22" s="137"/>
    </row>
    <row r="23" spans="1:8" ht="12.75" customHeight="1" x14ac:dyDescent="0.25">
      <c r="A23" s="137"/>
    </row>
    <row r="24" spans="1:8" ht="12.75" customHeight="1" x14ac:dyDescent="0.25">
      <c r="A24" s="137"/>
    </row>
    <row r="25" spans="1:8" ht="12.75" customHeight="1" x14ac:dyDescent="0.25">
      <c r="A25" s="137"/>
    </row>
    <row r="26" spans="1:8" ht="12.75" customHeight="1" x14ac:dyDescent="0.25">
      <c r="A26" s="137"/>
    </row>
    <row r="27" spans="1:8" ht="12.75" customHeight="1" x14ac:dyDescent="0.25">
      <c r="A27" s="137"/>
    </row>
    <row r="28" spans="1:8" s="139" customFormat="1" ht="52.8" x14ac:dyDescent="0.25">
      <c r="A28" s="52" t="s">
        <v>220</v>
      </c>
      <c r="B28" s="52" t="s">
        <v>221</v>
      </c>
      <c r="C28" s="52" t="s">
        <v>448</v>
      </c>
      <c r="D28" s="138"/>
      <c r="E28" s="138"/>
      <c r="F28" s="52" t="s">
        <v>449</v>
      </c>
      <c r="G28" s="52" t="s">
        <v>450</v>
      </c>
      <c r="H28" s="52" t="s">
        <v>451</v>
      </c>
    </row>
    <row r="29" spans="1:8" x14ac:dyDescent="0.25">
      <c r="A29" s="144">
        <v>3</v>
      </c>
      <c r="B29" s="140" t="s">
        <v>222</v>
      </c>
      <c r="C29" s="143" t="s">
        <v>457</v>
      </c>
      <c r="F29" s="134" t="s">
        <v>454</v>
      </c>
      <c r="G29" s="141">
        <v>43626</v>
      </c>
      <c r="H29" s="134" t="s">
        <v>455</v>
      </c>
    </row>
    <row r="30" spans="1:8" x14ac:dyDescent="0.25">
      <c r="A30" s="144">
        <v>4</v>
      </c>
      <c r="B30" s="140" t="s">
        <v>222</v>
      </c>
      <c r="C30" s="143" t="s">
        <v>457</v>
      </c>
      <c r="F30" s="134" t="s">
        <v>459</v>
      </c>
      <c r="G30" s="141">
        <v>43626</v>
      </c>
      <c r="H30" s="134" t="s">
        <v>455</v>
      </c>
    </row>
    <row r="31" spans="1:8" x14ac:dyDescent="0.25">
      <c r="A31" s="144">
        <v>5</v>
      </c>
      <c r="B31" s="140" t="s">
        <v>223</v>
      </c>
      <c r="C31" s="143" t="s">
        <v>457</v>
      </c>
      <c r="F31" s="134" t="s">
        <v>458</v>
      </c>
      <c r="G31" s="141">
        <v>43626</v>
      </c>
      <c r="H31" s="134" t="s">
        <v>455</v>
      </c>
    </row>
    <row r="32" spans="1:8" x14ac:dyDescent="0.25">
      <c r="A32" s="144">
        <v>6</v>
      </c>
      <c r="B32" s="140" t="s">
        <v>224</v>
      </c>
      <c r="C32" s="143" t="s">
        <v>457</v>
      </c>
      <c r="F32" s="134" t="s">
        <v>460</v>
      </c>
      <c r="G32" s="141">
        <v>43626</v>
      </c>
      <c r="H32" s="134" t="s">
        <v>461</v>
      </c>
    </row>
    <row r="33" spans="1:8" x14ac:dyDescent="0.25">
      <c r="A33" s="144">
        <v>7</v>
      </c>
      <c r="B33" s="140" t="s">
        <v>224</v>
      </c>
      <c r="C33" s="143" t="s">
        <v>457</v>
      </c>
      <c r="G33" s="141"/>
      <c r="H33" s="142"/>
    </row>
    <row r="34" spans="1:8" x14ac:dyDescent="0.25">
      <c r="A34" s="144">
        <v>8</v>
      </c>
      <c r="B34" s="140" t="s">
        <v>224</v>
      </c>
      <c r="C34" s="143" t="s">
        <v>457</v>
      </c>
      <c r="F34" s="142"/>
      <c r="G34" s="141"/>
    </row>
    <row r="35" spans="1:8" x14ac:dyDescent="0.25">
      <c r="A35" s="144">
        <v>9</v>
      </c>
      <c r="B35" s="140" t="s">
        <v>224</v>
      </c>
      <c r="C35" s="143" t="s">
        <v>457</v>
      </c>
      <c r="G35" s="141"/>
      <c r="H35" s="142"/>
    </row>
    <row r="36" spans="1:8" x14ac:dyDescent="0.25">
      <c r="A36" s="144">
        <v>10</v>
      </c>
      <c r="B36" s="140" t="s">
        <v>224</v>
      </c>
      <c r="C36" s="143" t="s">
        <v>457</v>
      </c>
      <c r="G36" s="141"/>
      <c r="H36" s="142"/>
    </row>
    <row r="37" spans="1:8" x14ac:dyDescent="0.25">
      <c r="A37" s="144">
        <v>11</v>
      </c>
      <c r="B37" s="140" t="s">
        <v>224</v>
      </c>
      <c r="C37" s="143" t="s">
        <v>457</v>
      </c>
      <c r="G37" s="141"/>
    </row>
    <row r="38" spans="1:8" x14ac:dyDescent="0.25">
      <c r="A38" s="144">
        <v>12</v>
      </c>
      <c r="B38" s="140" t="s">
        <v>224</v>
      </c>
      <c r="C38" s="143" t="s">
        <v>457</v>
      </c>
      <c r="G38" s="141"/>
    </row>
    <row r="39" spans="1:8" x14ac:dyDescent="0.25">
      <c r="A39" s="144">
        <v>13</v>
      </c>
      <c r="B39" s="140" t="s">
        <v>225</v>
      </c>
      <c r="C39" s="143" t="s">
        <v>457</v>
      </c>
      <c r="G39" s="141"/>
    </row>
    <row r="40" spans="1:8" x14ac:dyDescent="0.25">
      <c r="A40" s="144">
        <v>15</v>
      </c>
      <c r="B40" s="140" t="s">
        <v>225</v>
      </c>
      <c r="C40" s="143" t="s">
        <v>457</v>
      </c>
      <c r="F40" s="142"/>
      <c r="G40" s="141"/>
      <c r="H40" s="142"/>
    </row>
    <row r="41" spans="1:8" x14ac:dyDescent="0.25">
      <c r="A41" s="144">
        <v>16</v>
      </c>
      <c r="B41" s="140" t="s">
        <v>226</v>
      </c>
      <c r="C41" s="143" t="s">
        <v>457</v>
      </c>
      <c r="G41" s="141"/>
      <c r="H41" s="142"/>
    </row>
    <row r="42" spans="1:8" x14ac:dyDescent="0.25">
      <c r="A42" s="144">
        <v>17</v>
      </c>
      <c r="B42" s="140" t="s">
        <v>226</v>
      </c>
      <c r="C42" s="143" t="s">
        <v>457</v>
      </c>
      <c r="G42" s="141"/>
    </row>
    <row r="43" spans="1:8" x14ac:dyDescent="0.25">
      <c r="A43" s="144">
        <v>18</v>
      </c>
      <c r="B43" s="140" t="s">
        <v>226</v>
      </c>
      <c r="C43" s="143" t="s">
        <v>457</v>
      </c>
      <c r="G43" s="141"/>
    </row>
    <row r="44" spans="1:8" x14ac:dyDescent="0.25">
      <c r="A44" s="144">
        <v>19</v>
      </c>
      <c r="B44" s="140" t="s">
        <v>226</v>
      </c>
      <c r="C44" s="143" t="s">
        <v>457</v>
      </c>
      <c r="G44" s="141"/>
    </row>
    <row r="45" spans="1:8" x14ac:dyDescent="0.25">
      <c r="A45" s="144">
        <v>20</v>
      </c>
      <c r="B45" s="140" t="s">
        <v>226</v>
      </c>
      <c r="C45" s="143" t="s">
        <v>457</v>
      </c>
      <c r="G45" s="141"/>
    </row>
    <row r="46" spans="1:8" x14ac:dyDescent="0.25">
      <c r="A46" s="144">
        <v>21</v>
      </c>
      <c r="B46" s="140" t="s">
        <v>226</v>
      </c>
      <c r="C46" s="143" t="s">
        <v>457</v>
      </c>
      <c r="G46" s="141"/>
    </row>
    <row r="47" spans="1:8" x14ac:dyDescent="0.25">
      <c r="A47" s="144">
        <v>22</v>
      </c>
      <c r="B47" s="140" t="s">
        <v>226</v>
      </c>
      <c r="C47" s="143" t="s">
        <v>457</v>
      </c>
      <c r="G47" s="141"/>
    </row>
    <row r="48" spans="1:8" x14ac:dyDescent="0.25">
      <c r="A48" s="144">
        <v>23</v>
      </c>
      <c r="B48" s="140" t="s">
        <v>227</v>
      </c>
      <c r="C48" s="143" t="s">
        <v>457</v>
      </c>
      <c r="G48" s="141"/>
    </row>
    <row r="49" spans="1:8" x14ac:dyDescent="0.25">
      <c r="A49" s="144">
        <v>24</v>
      </c>
      <c r="B49" s="140" t="s">
        <v>227</v>
      </c>
      <c r="C49" s="143" t="s">
        <v>457</v>
      </c>
      <c r="G49" s="141"/>
    </row>
    <row r="50" spans="1:8" x14ac:dyDescent="0.25">
      <c r="A50" s="144">
        <v>25</v>
      </c>
      <c r="B50" s="140" t="s">
        <v>227</v>
      </c>
      <c r="C50" s="143" t="s">
        <v>457</v>
      </c>
      <c r="G50" s="141"/>
    </row>
    <row r="51" spans="1:8" x14ac:dyDescent="0.25">
      <c r="A51" s="144">
        <v>26</v>
      </c>
      <c r="B51" s="140" t="s">
        <v>227</v>
      </c>
      <c r="C51" s="143" t="s">
        <v>457</v>
      </c>
      <c r="G51" s="141"/>
    </row>
    <row r="52" spans="1:8" x14ac:dyDescent="0.25">
      <c r="A52" s="144">
        <v>28</v>
      </c>
      <c r="B52" s="140" t="s">
        <v>227</v>
      </c>
      <c r="C52" s="143" t="s">
        <v>457</v>
      </c>
      <c r="G52" s="141"/>
    </row>
    <row r="53" spans="1:8" x14ac:dyDescent="0.25">
      <c r="A53" s="144">
        <v>29</v>
      </c>
      <c r="B53" s="140" t="s">
        <v>227</v>
      </c>
      <c r="C53" s="143" t="s">
        <v>457</v>
      </c>
      <c r="G53" s="141"/>
    </row>
    <row r="54" spans="1:8" x14ac:dyDescent="0.25">
      <c r="A54" s="144">
        <v>30</v>
      </c>
      <c r="B54" s="140" t="s">
        <v>227</v>
      </c>
      <c r="C54" s="143" t="s">
        <v>457</v>
      </c>
      <c r="G54" s="141"/>
    </row>
    <row r="55" spans="1:8" x14ac:dyDescent="0.25">
      <c r="A55" s="144">
        <v>31</v>
      </c>
      <c r="B55" s="140" t="s">
        <v>227</v>
      </c>
      <c r="C55" s="143" t="s">
        <v>457</v>
      </c>
      <c r="G55" s="141"/>
    </row>
    <row r="56" spans="1:8" x14ac:dyDescent="0.25">
      <c r="A56" s="144">
        <v>32</v>
      </c>
      <c r="B56" s="140" t="s">
        <v>227</v>
      </c>
      <c r="C56" s="143" t="s">
        <v>457</v>
      </c>
      <c r="F56" s="142"/>
      <c r="G56" s="141"/>
      <c r="H56" s="142"/>
    </row>
    <row r="57" spans="1:8" x14ac:dyDescent="0.25">
      <c r="A57" s="144">
        <v>33</v>
      </c>
      <c r="B57" s="140" t="s">
        <v>227</v>
      </c>
      <c r="C57" s="143" t="s">
        <v>457</v>
      </c>
      <c r="F57" s="142"/>
      <c r="G57" s="141"/>
      <c r="H57" s="142"/>
    </row>
    <row r="58" spans="1:8" x14ac:dyDescent="0.25">
      <c r="A58" s="144">
        <v>34</v>
      </c>
      <c r="B58" s="140" t="s">
        <v>227</v>
      </c>
      <c r="C58" s="143" t="s">
        <v>457</v>
      </c>
      <c r="F58" s="142"/>
      <c r="G58" s="141"/>
      <c r="H58" s="142"/>
    </row>
    <row r="59" spans="1:8" x14ac:dyDescent="0.25">
      <c r="A59" s="144">
        <v>35</v>
      </c>
      <c r="B59" s="140" t="s">
        <v>227</v>
      </c>
      <c r="C59" s="143" t="s">
        <v>457</v>
      </c>
      <c r="F59" s="142"/>
      <c r="G59" s="141"/>
      <c r="H59" s="142"/>
    </row>
    <row r="60" spans="1:8" x14ac:dyDescent="0.25">
      <c r="A60" s="144">
        <v>36</v>
      </c>
      <c r="B60" s="140" t="s">
        <v>227</v>
      </c>
      <c r="C60" s="143" t="s">
        <v>457</v>
      </c>
      <c r="F60" s="142"/>
      <c r="G60" s="141"/>
      <c r="H60" s="142"/>
    </row>
    <row r="61" spans="1:8" x14ac:dyDescent="0.25">
      <c r="A61" s="144">
        <v>37</v>
      </c>
      <c r="B61" s="140" t="s">
        <v>227</v>
      </c>
      <c r="C61" s="143" t="s">
        <v>457</v>
      </c>
      <c r="F61" s="142"/>
      <c r="G61" s="141"/>
      <c r="H61" s="142"/>
    </row>
    <row r="62" spans="1:8" x14ac:dyDescent="0.25">
      <c r="A62" s="144">
        <v>38</v>
      </c>
      <c r="B62" s="140" t="s">
        <v>227</v>
      </c>
      <c r="C62" s="143" t="s">
        <v>457</v>
      </c>
      <c r="F62" s="142"/>
      <c r="G62" s="141"/>
      <c r="H62" s="142"/>
    </row>
    <row r="63" spans="1:8" x14ac:dyDescent="0.25">
      <c r="A63" s="144">
        <v>39</v>
      </c>
      <c r="B63" s="140" t="s">
        <v>227</v>
      </c>
      <c r="C63" s="143" t="s">
        <v>457</v>
      </c>
      <c r="F63" s="142"/>
      <c r="G63" s="141"/>
      <c r="H63" s="142"/>
    </row>
    <row r="64" spans="1:8" x14ac:dyDescent="0.25">
      <c r="A64" s="144">
        <v>40</v>
      </c>
      <c r="B64" s="140" t="s">
        <v>226</v>
      </c>
      <c r="C64" s="143" t="s">
        <v>457</v>
      </c>
      <c r="F64" s="142"/>
      <c r="G64" s="141"/>
      <c r="H64" s="142"/>
    </row>
    <row r="65" spans="1:8" x14ac:dyDescent="0.25">
      <c r="A65" s="144">
        <v>41</v>
      </c>
      <c r="B65" s="140" t="s">
        <v>228</v>
      </c>
      <c r="C65" s="143" t="s">
        <v>457</v>
      </c>
      <c r="F65" s="142"/>
      <c r="G65" s="141"/>
      <c r="H65" s="142"/>
    </row>
    <row r="66" spans="1:8" x14ac:dyDescent="0.25">
      <c r="A66" s="144">
        <v>42</v>
      </c>
      <c r="B66" s="140" t="s">
        <v>229</v>
      </c>
      <c r="C66" s="143" t="s">
        <v>457</v>
      </c>
      <c r="F66" s="142"/>
      <c r="G66" s="141"/>
      <c r="H66" s="142"/>
    </row>
    <row r="67" spans="1:8" x14ac:dyDescent="0.25">
      <c r="A67" s="144">
        <v>43</v>
      </c>
      <c r="B67" s="140" t="s">
        <v>229</v>
      </c>
      <c r="C67" s="143" t="s">
        <v>457</v>
      </c>
      <c r="F67" s="142"/>
      <c r="G67" s="141"/>
      <c r="H67" s="142"/>
    </row>
    <row r="68" spans="1:8" x14ac:dyDescent="0.25">
      <c r="A68" s="144">
        <v>44</v>
      </c>
      <c r="B68" s="140" t="s">
        <v>228</v>
      </c>
      <c r="C68" s="143" t="s">
        <v>457</v>
      </c>
      <c r="F68" s="142"/>
      <c r="G68" s="141"/>
      <c r="H68" s="142"/>
    </row>
    <row r="69" spans="1:8" x14ac:dyDescent="0.25">
      <c r="A69" s="144">
        <v>45</v>
      </c>
      <c r="B69" s="140" t="s">
        <v>230</v>
      </c>
      <c r="C69" s="143" t="s">
        <v>457</v>
      </c>
      <c r="F69" s="142"/>
      <c r="G69" s="141"/>
      <c r="H69" s="142"/>
    </row>
    <row r="70" spans="1:8" x14ac:dyDescent="0.25">
      <c r="A70" s="144">
        <v>46</v>
      </c>
      <c r="B70" s="140" t="s">
        <v>231</v>
      </c>
      <c r="C70" s="143" t="s">
        <v>457</v>
      </c>
      <c r="F70" s="142"/>
      <c r="G70" s="141"/>
      <c r="H70" s="142"/>
    </row>
    <row r="71" spans="1:8" x14ac:dyDescent="0.25">
      <c r="A71" s="144">
        <v>47</v>
      </c>
      <c r="B71" s="140" t="s">
        <v>232</v>
      </c>
      <c r="C71" s="143" t="s">
        <v>457</v>
      </c>
      <c r="F71" s="142"/>
      <c r="G71" s="141"/>
      <c r="H71" s="142"/>
    </row>
    <row r="72" spans="1:8" x14ac:dyDescent="0.25">
      <c r="A72" s="144">
        <v>48</v>
      </c>
      <c r="B72" s="140" t="s">
        <v>233</v>
      </c>
      <c r="C72" s="143" t="s">
        <v>457</v>
      </c>
      <c r="F72" s="142"/>
      <c r="G72" s="141"/>
      <c r="H72" s="142"/>
    </row>
    <row r="73" spans="1:8" x14ac:dyDescent="0.25">
      <c r="A73" s="144">
        <v>49</v>
      </c>
      <c r="B73" s="140" t="s">
        <v>226</v>
      </c>
      <c r="C73" s="143" t="s">
        <v>457</v>
      </c>
      <c r="F73" s="142"/>
      <c r="G73" s="141"/>
      <c r="H73" s="142"/>
    </row>
    <row r="74" spans="1:8" x14ac:dyDescent="0.25">
      <c r="A74" s="144">
        <v>50</v>
      </c>
      <c r="B74" s="140" t="s">
        <v>234</v>
      </c>
      <c r="C74" s="143" t="s">
        <v>457</v>
      </c>
      <c r="F74" s="142"/>
      <c r="G74" s="141"/>
      <c r="H74" s="142"/>
    </row>
    <row r="75" spans="1:8" x14ac:dyDescent="0.25">
      <c r="A75" s="144">
        <v>51</v>
      </c>
      <c r="B75" s="140" t="s">
        <v>235</v>
      </c>
      <c r="C75" s="143" t="s">
        <v>456</v>
      </c>
      <c r="F75" s="142"/>
      <c r="G75" s="141"/>
      <c r="H75" s="142"/>
    </row>
    <row r="76" spans="1:8" x14ac:dyDescent="0.25">
      <c r="A76" s="144">
        <v>52</v>
      </c>
      <c r="B76" s="140" t="s">
        <v>236</v>
      </c>
      <c r="C76" s="143" t="s">
        <v>457</v>
      </c>
      <c r="F76" s="142"/>
      <c r="G76" s="141"/>
      <c r="H76" s="142"/>
    </row>
    <row r="77" spans="1:8" x14ac:dyDescent="0.25">
      <c r="A77" s="144">
        <v>53</v>
      </c>
      <c r="B77" s="140" t="s">
        <v>236</v>
      </c>
      <c r="C77" s="143" t="s">
        <v>457</v>
      </c>
      <c r="F77" s="142"/>
      <c r="G77" s="141"/>
      <c r="H77" s="142"/>
    </row>
    <row r="78" spans="1:8" x14ac:dyDescent="0.25">
      <c r="A78" s="144">
        <v>55</v>
      </c>
      <c r="B78" s="140" t="s">
        <v>236</v>
      </c>
      <c r="C78" s="143" t="s">
        <v>457</v>
      </c>
      <c r="F78" s="142"/>
      <c r="G78" s="141"/>
      <c r="H78" s="142"/>
    </row>
    <row r="79" spans="1:8" x14ac:dyDescent="0.25">
      <c r="A79" s="144">
        <v>56</v>
      </c>
      <c r="B79" s="140" t="s">
        <v>236</v>
      </c>
      <c r="C79" s="143" t="s">
        <v>457</v>
      </c>
      <c r="F79" s="142"/>
      <c r="G79" s="141"/>
      <c r="H79" s="142"/>
    </row>
    <row r="80" spans="1:8" x14ac:dyDescent="0.25">
      <c r="A80" s="144">
        <v>57</v>
      </c>
      <c r="B80" s="140" t="s">
        <v>236</v>
      </c>
      <c r="C80" s="143" t="s">
        <v>457</v>
      </c>
      <c r="F80" s="142"/>
      <c r="G80" s="141"/>
      <c r="H80" s="142"/>
    </row>
    <row r="81" spans="1:8" x14ac:dyDescent="0.25">
      <c r="A81" s="144">
        <v>58</v>
      </c>
      <c r="B81" s="140" t="s">
        <v>237</v>
      </c>
      <c r="C81" s="143" t="s">
        <v>456</v>
      </c>
      <c r="F81" s="142"/>
      <c r="G81" s="141"/>
      <c r="H81" s="142"/>
    </row>
    <row r="82" spans="1:8" x14ac:dyDescent="0.25">
      <c r="A82" s="144">
        <v>59</v>
      </c>
      <c r="B82" s="140" t="s">
        <v>236</v>
      </c>
      <c r="C82" s="143" t="s">
        <v>457</v>
      </c>
      <c r="F82" s="142"/>
      <c r="G82" s="141"/>
      <c r="H82" s="142"/>
    </row>
    <row r="83" spans="1:8" x14ac:dyDescent="0.25">
      <c r="A83" s="144">
        <v>60</v>
      </c>
      <c r="B83" s="140" t="s">
        <v>236</v>
      </c>
      <c r="C83" s="143" t="s">
        <v>457</v>
      </c>
      <c r="F83" s="142"/>
      <c r="G83" s="141"/>
      <c r="H83" s="142"/>
    </row>
    <row r="84" spans="1:8" x14ac:dyDescent="0.25">
      <c r="A84" s="144">
        <v>62</v>
      </c>
      <c r="B84" s="140" t="s">
        <v>238</v>
      </c>
      <c r="C84" s="143" t="s">
        <v>456</v>
      </c>
    </row>
    <row r="85" spans="1:8" x14ac:dyDescent="0.25">
      <c r="A85" s="144">
        <v>63</v>
      </c>
      <c r="B85" s="140" t="s">
        <v>229</v>
      </c>
      <c r="C85" s="143" t="s">
        <v>457</v>
      </c>
    </row>
    <row r="86" spans="1:8" x14ac:dyDescent="0.25">
      <c r="A86" s="144">
        <v>64</v>
      </c>
      <c r="B86" s="140" t="s">
        <v>236</v>
      </c>
      <c r="C86" s="143" t="s">
        <v>457</v>
      </c>
    </row>
    <row r="87" spans="1:8" x14ac:dyDescent="0.25">
      <c r="A87" s="144">
        <v>65</v>
      </c>
      <c r="B87" s="140" t="s">
        <v>239</v>
      </c>
      <c r="C87" s="143" t="s">
        <v>457</v>
      </c>
    </row>
    <row r="88" spans="1:8" x14ac:dyDescent="0.25">
      <c r="A88" s="144">
        <v>66</v>
      </c>
      <c r="B88" s="140" t="s">
        <v>239</v>
      </c>
      <c r="C88" s="143" t="s">
        <v>457</v>
      </c>
    </row>
    <row r="89" spans="1:8" x14ac:dyDescent="0.25">
      <c r="A89" s="144">
        <v>67</v>
      </c>
      <c r="B89" s="140" t="s">
        <v>240</v>
      </c>
      <c r="C89" s="143" t="s">
        <v>457</v>
      </c>
    </row>
    <row r="90" spans="1:8" x14ac:dyDescent="0.25">
      <c r="A90" s="144">
        <v>71</v>
      </c>
      <c r="B90" s="140" t="s">
        <v>240</v>
      </c>
      <c r="C90" s="143" t="s">
        <v>457</v>
      </c>
    </row>
    <row r="91" spans="1:8" x14ac:dyDescent="0.25">
      <c r="A91" s="144">
        <v>72</v>
      </c>
      <c r="B91" s="140" t="s">
        <v>240</v>
      </c>
      <c r="C91" s="143" t="s">
        <v>457</v>
      </c>
    </row>
    <row r="92" spans="1:8" x14ac:dyDescent="0.25">
      <c r="A92" s="144">
        <v>73</v>
      </c>
      <c r="B92" s="140" t="s">
        <v>240</v>
      </c>
      <c r="C92" s="143" t="s">
        <v>457</v>
      </c>
    </row>
    <row r="93" spans="1:8" x14ac:dyDescent="0.25">
      <c r="A93" s="144">
        <v>74</v>
      </c>
      <c r="B93" s="140" t="s">
        <v>241</v>
      </c>
      <c r="C93" s="143" t="s">
        <v>457</v>
      </c>
    </row>
    <row r="94" spans="1:8" x14ac:dyDescent="0.25">
      <c r="A94" s="144">
        <v>75</v>
      </c>
      <c r="B94" s="140" t="s">
        <v>242</v>
      </c>
      <c r="C94" s="143" t="s">
        <v>457</v>
      </c>
    </row>
    <row r="95" spans="1:8" x14ac:dyDescent="0.25">
      <c r="A95" s="144">
        <v>76</v>
      </c>
      <c r="B95" s="140" t="s">
        <v>242</v>
      </c>
      <c r="C95" s="143" t="s">
        <v>457</v>
      </c>
    </row>
    <row r="96" spans="1:8" x14ac:dyDescent="0.25">
      <c r="A96" s="144">
        <v>77</v>
      </c>
      <c r="B96" s="140" t="s">
        <v>242</v>
      </c>
      <c r="C96" s="143" t="s">
        <v>457</v>
      </c>
    </row>
    <row r="97" spans="1:3" x14ac:dyDescent="0.25">
      <c r="A97" s="144">
        <v>78</v>
      </c>
      <c r="B97" s="140" t="s">
        <v>243</v>
      </c>
      <c r="C97" s="143" t="s">
        <v>457</v>
      </c>
    </row>
    <row r="98" spans="1:3" x14ac:dyDescent="0.25">
      <c r="A98" s="144">
        <v>79</v>
      </c>
      <c r="B98" s="140" t="s">
        <v>244</v>
      </c>
      <c r="C98" s="143" t="s">
        <v>456</v>
      </c>
    </row>
    <row r="99" spans="1:3" x14ac:dyDescent="0.25">
      <c r="A99" s="144">
        <v>80</v>
      </c>
      <c r="B99" s="140" t="s">
        <v>245</v>
      </c>
      <c r="C99" s="143" t="s">
        <v>457</v>
      </c>
    </row>
    <row r="100" spans="1:3" x14ac:dyDescent="0.25">
      <c r="A100" s="144">
        <v>81</v>
      </c>
      <c r="B100" s="140" t="s">
        <v>246</v>
      </c>
      <c r="C100" s="143" t="s">
        <v>457</v>
      </c>
    </row>
    <row r="101" spans="1:3" x14ac:dyDescent="0.25">
      <c r="A101" s="144">
        <v>82</v>
      </c>
      <c r="B101" s="140" t="s">
        <v>247</v>
      </c>
      <c r="C101" s="143" t="s">
        <v>457</v>
      </c>
    </row>
    <row r="102" spans="1:3" x14ac:dyDescent="0.25">
      <c r="A102" s="144">
        <v>83</v>
      </c>
      <c r="B102" s="140" t="s">
        <v>247</v>
      </c>
      <c r="C102" s="143" t="s">
        <v>457</v>
      </c>
    </row>
    <row r="103" spans="1:3" x14ac:dyDescent="0.25">
      <c r="A103" s="144">
        <v>84</v>
      </c>
      <c r="B103" s="140" t="s">
        <v>247</v>
      </c>
      <c r="C103" s="143" t="s">
        <v>457</v>
      </c>
    </row>
    <row r="104" spans="1:3" x14ac:dyDescent="0.25">
      <c r="A104" s="144">
        <v>85</v>
      </c>
      <c r="B104" s="140" t="s">
        <v>247</v>
      </c>
      <c r="C104" s="143" t="s">
        <v>457</v>
      </c>
    </row>
    <row r="105" spans="1:3" x14ac:dyDescent="0.25">
      <c r="A105" s="144">
        <v>86</v>
      </c>
      <c r="B105" s="140" t="s">
        <v>247</v>
      </c>
      <c r="C105" s="143" t="s">
        <v>457</v>
      </c>
    </row>
    <row r="106" spans="1:3" x14ac:dyDescent="0.25">
      <c r="A106" s="144">
        <v>87</v>
      </c>
      <c r="B106" s="140" t="s">
        <v>247</v>
      </c>
      <c r="C106" s="143" t="s">
        <v>457</v>
      </c>
    </row>
    <row r="107" spans="1:3" x14ac:dyDescent="0.25">
      <c r="A107" s="144">
        <v>88</v>
      </c>
      <c r="B107" s="140" t="s">
        <v>247</v>
      </c>
      <c r="C107" s="143" t="s">
        <v>457</v>
      </c>
    </row>
    <row r="108" spans="1:3" x14ac:dyDescent="0.25">
      <c r="A108" s="144">
        <v>91</v>
      </c>
      <c r="B108" s="140" t="s">
        <v>248</v>
      </c>
      <c r="C108" s="143" t="s">
        <v>457</v>
      </c>
    </row>
    <row r="109" spans="1:3" x14ac:dyDescent="0.25">
      <c r="A109" s="144">
        <v>92</v>
      </c>
      <c r="B109" s="140" t="s">
        <v>248</v>
      </c>
      <c r="C109" s="143" t="s">
        <v>457</v>
      </c>
    </row>
    <row r="110" spans="1:3" x14ac:dyDescent="0.25">
      <c r="A110" s="144">
        <v>93</v>
      </c>
      <c r="B110" s="140" t="s">
        <v>249</v>
      </c>
      <c r="C110" s="143" t="s">
        <v>456</v>
      </c>
    </row>
    <row r="111" spans="1:3" x14ac:dyDescent="0.25">
      <c r="A111" s="144">
        <v>94</v>
      </c>
      <c r="B111" s="140" t="s">
        <v>248</v>
      </c>
      <c r="C111" s="143" t="s">
        <v>457</v>
      </c>
    </row>
    <row r="112" spans="1:3" x14ac:dyDescent="0.25">
      <c r="A112" s="144">
        <v>95</v>
      </c>
      <c r="B112" s="140" t="s">
        <v>248</v>
      </c>
      <c r="C112" s="143" t="s">
        <v>457</v>
      </c>
    </row>
    <row r="113" spans="1:3" x14ac:dyDescent="0.25">
      <c r="A113" s="144">
        <v>96</v>
      </c>
      <c r="B113" s="140" t="s">
        <v>248</v>
      </c>
      <c r="C113" s="143" t="s">
        <v>457</v>
      </c>
    </row>
    <row r="114" spans="1:3" x14ac:dyDescent="0.25">
      <c r="A114" s="144">
        <v>97</v>
      </c>
      <c r="B114" s="140" t="s">
        <v>250</v>
      </c>
      <c r="C114" s="143" t="s">
        <v>457</v>
      </c>
    </row>
    <row r="115" spans="1:3" x14ac:dyDescent="0.25">
      <c r="A115" s="144">
        <v>98</v>
      </c>
      <c r="B115" s="140" t="s">
        <v>251</v>
      </c>
      <c r="C115" s="143" t="s">
        <v>457</v>
      </c>
    </row>
    <row r="116" spans="1:3" x14ac:dyDescent="0.25">
      <c r="A116" s="144">
        <v>99</v>
      </c>
      <c r="B116" s="140" t="s">
        <v>252</v>
      </c>
      <c r="C116" s="143" t="s">
        <v>457</v>
      </c>
    </row>
    <row r="117" spans="1:3" x14ac:dyDescent="0.25">
      <c r="A117" s="144">
        <v>100</v>
      </c>
      <c r="B117" s="140" t="s">
        <v>252</v>
      </c>
      <c r="C117" s="143" t="s">
        <v>457</v>
      </c>
    </row>
    <row r="118" spans="1:3" x14ac:dyDescent="0.25">
      <c r="A118" s="144">
        <v>101</v>
      </c>
      <c r="B118" s="140" t="s">
        <v>253</v>
      </c>
      <c r="C118" s="143" t="s">
        <v>457</v>
      </c>
    </row>
    <row r="119" spans="1:3" x14ac:dyDescent="0.25">
      <c r="A119" s="144">
        <v>102</v>
      </c>
      <c r="B119" s="140" t="s">
        <v>253</v>
      </c>
      <c r="C119" s="143" t="s">
        <v>457</v>
      </c>
    </row>
    <row r="120" spans="1:3" x14ac:dyDescent="0.25">
      <c r="A120" s="144">
        <v>103</v>
      </c>
      <c r="B120" s="140" t="s">
        <v>253</v>
      </c>
      <c r="C120" s="143" t="s">
        <v>457</v>
      </c>
    </row>
    <row r="121" spans="1:3" x14ac:dyDescent="0.25">
      <c r="A121" s="144">
        <v>104</v>
      </c>
      <c r="B121" s="140" t="s">
        <v>254</v>
      </c>
      <c r="C121" s="143" t="s">
        <v>457</v>
      </c>
    </row>
    <row r="122" spans="1:3" x14ac:dyDescent="0.25">
      <c r="A122" s="144">
        <v>105</v>
      </c>
      <c r="B122" s="140" t="s">
        <v>254</v>
      </c>
      <c r="C122" s="143" t="s">
        <v>457</v>
      </c>
    </row>
    <row r="123" spans="1:3" x14ac:dyDescent="0.25">
      <c r="A123" s="144">
        <v>106</v>
      </c>
      <c r="B123" s="140" t="s">
        <v>254</v>
      </c>
      <c r="C123" s="143" t="s">
        <v>457</v>
      </c>
    </row>
    <row r="124" spans="1:3" x14ac:dyDescent="0.25">
      <c r="A124" s="144">
        <v>107</v>
      </c>
      <c r="B124" s="140" t="s">
        <v>254</v>
      </c>
      <c r="C124" s="143" t="s">
        <v>457</v>
      </c>
    </row>
    <row r="125" spans="1:3" x14ac:dyDescent="0.25">
      <c r="A125" s="144">
        <v>108</v>
      </c>
      <c r="B125" s="140" t="s">
        <v>254</v>
      </c>
      <c r="C125" s="143" t="s">
        <v>457</v>
      </c>
    </row>
    <row r="126" spans="1:3" x14ac:dyDescent="0.25">
      <c r="A126" s="144">
        <v>109</v>
      </c>
      <c r="B126" s="140" t="s">
        <v>254</v>
      </c>
      <c r="C126" s="143" t="s">
        <v>457</v>
      </c>
    </row>
    <row r="127" spans="1:3" x14ac:dyDescent="0.25">
      <c r="A127" s="144">
        <v>110</v>
      </c>
      <c r="B127" s="140" t="s">
        <v>254</v>
      </c>
      <c r="C127" s="143" t="s">
        <v>457</v>
      </c>
    </row>
    <row r="128" spans="1:3" x14ac:dyDescent="0.25">
      <c r="A128" s="144">
        <v>111</v>
      </c>
      <c r="B128" s="140" t="s">
        <v>255</v>
      </c>
      <c r="C128" s="143" t="s">
        <v>457</v>
      </c>
    </row>
    <row r="129" spans="1:3" x14ac:dyDescent="0.25">
      <c r="A129" s="144">
        <v>112</v>
      </c>
      <c r="B129" s="140" t="s">
        <v>256</v>
      </c>
      <c r="C129" s="143" t="s">
        <v>457</v>
      </c>
    </row>
    <row r="130" spans="1:3" x14ac:dyDescent="0.25">
      <c r="A130" s="144">
        <v>113</v>
      </c>
      <c r="B130" s="140" t="s">
        <v>256</v>
      </c>
      <c r="C130" s="143" t="s">
        <v>457</v>
      </c>
    </row>
    <row r="131" spans="1:3" x14ac:dyDescent="0.25">
      <c r="A131" s="144">
        <v>115</v>
      </c>
      <c r="B131" s="140" t="s">
        <v>256</v>
      </c>
      <c r="C131" s="143" t="s">
        <v>457</v>
      </c>
    </row>
    <row r="132" spans="1:3" x14ac:dyDescent="0.25">
      <c r="A132" s="144">
        <v>116</v>
      </c>
      <c r="B132" s="140" t="s">
        <v>256</v>
      </c>
      <c r="C132" s="143" t="s">
        <v>457</v>
      </c>
    </row>
    <row r="133" spans="1:3" x14ac:dyDescent="0.25">
      <c r="A133" s="144">
        <v>117</v>
      </c>
      <c r="B133" s="140" t="s">
        <v>256</v>
      </c>
      <c r="C133" s="143" t="s">
        <v>457</v>
      </c>
    </row>
    <row r="134" spans="1:3" x14ac:dyDescent="0.25">
      <c r="A134" s="144">
        <v>118</v>
      </c>
      <c r="B134" s="140" t="s">
        <v>257</v>
      </c>
      <c r="C134" s="143" t="s">
        <v>457</v>
      </c>
    </row>
    <row r="135" spans="1:3" x14ac:dyDescent="0.25">
      <c r="A135" s="144">
        <v>119</v>
      </c>
      <c r="B135" s="140" t="s">
        <v>257</v>
      </c>
      <c r="C135" s="143" t="s">
        <v>457</v>
      </c>
    </row>
    <row r="136" spans="1:3" x14ac:dyDescent="0.25">
      <c r="A136" s="144">
        <v>120</v>
      </c>
      <c r="B136" s="140" t="s">
        <v>229</v>
      </c>
      <c r="C136" s="143" t="s">
        <v>457</v>
      </c>
    </row>
    <row r="137" spans="1:3" x14ac:dyDescent="0.25">
      <c r="A137" s="144">
        <v>121</v>
      </c>
      <c r="B137" s="140" t="s">
        <v>258</v>
      </c>
      <c r="C137" s="143" t="s">
        <v>456</v>
      </c>
    </row>
    <row r="138" spans="1:3" x14ac:dyDescent="0.25">
      <c r="A138" s="144">
        <v>122</v>
      </c>
      <c r="B138" s="140" t="s">
        <v>259</v>
      </c>
      <c r="C138" s="143" t="s">
        <v>456</v>
      </c>
    </row>
    <row r="139" spans="1:3" x14ac:dyDescent="0.25">
      <c r="A139" s="144">
        <v>123</v>
      </c>
      <c r="B139" s="140" t="s">
        <v>260</v>
      </c>
      <c r="C139" s="143" t="s">
        <v>456</v>
      </c>
    </row>
    <row r="140" spans="1:3" x14ac:dyDescent="0.25">
      <c r="A140" s="144">
        <v>124</v>
      </c>
      <c r="B140" s="140" t="s">
        <v>260</v>
      </c>
      <c r="C140" s="143" t="s">
        <v>456</v>
      </c>
    </row>
    <row r="141" spans="1:3" x14ac:dyDescent="0.25">
      <c r="A141" s="144">
        <v>125</v>
      </c>
      <c r="B141" s="140" t="s">
        <v>260</v>
      </c>
      <c r="C141" s="143" t="s">
        <v>456</v>
      </c>
    </row>
    <row r="142" spans="1:3" x14ac:dyDescent="0.25">
      <c r="A142" s="144">
        <v>126</v>
      </c>
      <c r="B142" s="140" t="s">
        <v>261</v>
      </c>
      <c r="C142" s="143" t="s">
        <v>456</v>
      </c>
    </row>
    <row r="143" spans="1:3" x14ac:dyDescent="0.25">
      <c r="A143" s="144">
        <v>127</v>
      </c>
      <c r="B143" s="140" t="s">
        <v>262</v>
      </c>
      <c r="C143" s="143" t="s">
        <v>456</v>
      </c>
    </row>
    <row r="144" spans="1:3" x14ac:dyDescent="0.25">
      <c r="A144" s="144">
        <v>128</v>
      </c>
      <c r="B144" s="140" t="s">
        <v>263</v>
      </c>
      <c r="C144" s="143" t="s">
        <v>456</v>
      </c>
    </row>
    <row r="145" spans="1:3" x14ac:dyDescent="0.25">
      <c r="A145" s="144">
        <v>129</v>
      </c>
      <c r="B145" s="140" t="s">
        <v>262</v>
      </c>
      <c r="C145" s="143" t="s">
        <v>456</v>
      </c>
    </row>
    <row r="146" spans="1:3" x14ac:dyDescent="0.25">
      <c r="A146" s="144">
        <v>130</v>
      </c>
      <c r="B146" s="140" t="s">
        <v>264</v>
      </c>
      <c r="C146" s="143" t="s">
        <v>456</v>
      </c>
    </row>
    <row r="147" spans="1:3" x14ac:dyDescent="0.25">
      <c r="A147" s="144">
        <v>131</v>
      </c>
      <c r="B147" s="140" t="s">
        <v>264</v>
      </c>
      <c r="C147" s="143" t="s">
        <v>456</v>
      </c>
    </row>
    <row r="148" spans="1:3" x14ac:dyDescent="0.25">
      <c r="A148" s="144">
        <v>132</v>
      </c>
      <c r="B148" s="140" t="s">
        <v>265</v>
      </c>
      <c r="C148" s="143" t="s">
        <v>456</v>
      </c>
    </row>
    <row r="149" spans="1:3" x14ac:dyDescent="0.25">
      <c r="A149" s="144">
        <v>133</v>
      </c>
      <c r="B149" s="140" t="s">
        <v>265</v>
      </c>
      <c r="C149" s="143" t="s">
        <v>456</v>
      </c>
    </row>
    <row r="150" spans="1:3" x14ac:dyDescent="0.25">
      <c r="A150" s="144">
        <v>134</v>
      </c>
      <c r="B150" s="140" t="s">
        <v>265</v>
      </c>
      <c r="C150" s="143" t="s">
        <v>456</v>
      </c>
    </row>
    <row r="151" spans="1:3" x14ac:dyDescent="0.25">
      <c r="A151" s="144">
        <v>135</v>
      </c>
      <c r="B151" s="140" t="s">
        <v>265</v>
      </c>
      <c r="C151" s="143" t="s">
        <v>456</v>
      </c>
    </row>
    <row r="152" spans="1:3" x14ac:dyDescent="0.25">
      <c r="A152" s="144">
        <v>136</v>
      </c>
      <c r="B152" s="140" t="s">
        <v>265</v>
      </c>
      <c r="C152" s="143" t="s">
        <v>456</v>
      </c>
    </row>
    <row r="153" spans="1:3" x14ac:dyDescent="0.25">
      <c r="A153" s="144">
        <v>137</v>
      </c>
      <c r="B153" s="140" t="s">
        <v>265</v>
      </c>
      <c r="C153" s="143" t="s">
        <v>456</v>
      </c>
    </row>
    <row r="154" spans="1:3" x14ac:dyDescent="0.25">
      <c r="A154" s="144">
        <v>138</v>
      </c>
      <c r="B154" s="140" t="s">
        <v>265</v>
      </c>
      <c r="C154" s="143" t="s">
        <v>456</v>
      </c>
    </row>
    <row r="155" spans="1:3" x14ac:dyDescent="0.25">
      <c r="A155" s="144">
        <v>140</v>
      </c>
      <c r="B155" s="140" t="s">
        <v>249</v>
      </c>
      <c r="C155" s="143" t="s">
        <v>456</v>
      </c>
    </row>
    <row r="156" spans="1:3" x14ac:dyDescent="0.25">
      <c r="A156" s="144">
        <v>141</v>
      </c>
      <c r="B156" s="140" t="s">
        <v>266</v>
      </c>
      <c r="C156" s="143" t="s">
        <v>456</v>
      </c>
    </row>
    <row r="157" spans="1:3" x14ac:dyDescent="0.25">
      <c r="A157" s="144">
        <v>142</v>
      </c>
      <c r="B157" s="140" t="s">
        <v>266</v>
      </c>
      <c r="C157" s="143" t="s">
        <v>456</v>
      </c>
    </row>
    <row r="158" spans="1:3" x14ac:dyDescent="0.25">
      <c r="A158" s="144">
        <v>143</v>
      </c>
      <c r="B158" s="140" t="s">
        <v>252</v>
      </c>
      <c r="C158" s="143" t="s">
        <v>457</v>
      </c>
    </row>
    <row r="159" spans="1:3" x14ac:dyDescent="0.25">
      <c r="A159" s="144">
        <v>144</v>
      </c>
      <c r="B159" s="140" t="s">
        <v>267</v>
      </c>
      <c r="C159" s="143" t="s">
        <v>456</v>
      </c>
    </row>
    <row r="160" spans="1:3" x14ac:dyDescent="0.25">
      <c r="A160" s="144">
        <v>145</v>
      </c>
      <c r="B160" s="140" t="s">
        <v>267</v>
      </c>
      <c r="C160" s="143" t="s">
        <v>456</v>
      </c>
    </row>
    <row r="161" spans="1:3" x14ac:dyDescent="0.25">
      <c r="A161" s="144">
        <v>146</v>
      </c>
      <c r="B161" s="140" t="s">
        <v>267</v>
      </c>
      <c r="C161" s="143" t="s">
        <v>456</v>
      </c>
    </row>
    <row r="162" spans="1:3" x14ac:dyDescent="0.25">
      <c r="A162" s="144">
        <v>147</v>
      </c>
      <c r="B162" s="140" t="s">
        <v>267</v>
      </c>
      <c r="C162" s="143" t="s">
        <v>456</v>
      </c>
    </row>
    <row r="163" spans="1:3" x14ac:dyDescent="0.25">
      <c r="A163" s="144">
        <v>148</v>
      </c>
      <c r="B163" s="140" t="s">
        <v>268</v>
      </c>
      <c r="C163" s="143" t="s">
        <v>456</v>
      </c>
    </row>
    <row r="164" spans="1:3" x14ac:dyDescent="0.25">
      <c r="A164" s="144">
        <v>149</v>
      </c>
      <c r="B164" s="140" t="s">
        <v>269</v>
      </c>
      <c r="C164" s="143" t="s">
        <v>456</v>
      </c>
    </row>
    <row r="165" spans="1:3" x14ac:dyDescent="0.25">
      <c r="A165" s="144">
        <v>150</v>
      </c>
      <c r="B165" s="140" t="s">
        <v>261</v>
      </c>
      <c r="C165" s="143" t="s">
        <v>456</v>
      </c>
    </row>
    <row r="166" spans="1:3" x14ac:dyDescent="0.25">
      <c r="A166" s="144">
        <v>151</v>
      </c>
      <c r="B166" s="140" t="s">
        <v>261</v>
      </c>
      <c r="C166" s="143" t="s">
        <v>456</v>
      </c>
    </row>
    <row r="167" spans="1:3" x14ac:dyDescent="0.25">
      <c r="A167" s="144">
        <v>152</v>
      </c>
      <c r="B167" s="140" t="s">
        <v>261</v>
      </c>
      <c r="C167" s="143" t="s">
        <v>456</v>
      </c>
    </row>
    <row r="168" spans="1:3" x14ac:dyDescent="0.25">
      <c r="A168" s="144">
        <v>153</v>
      </c>
      <c r="B168" s="140" t="s">
        <v>261</v>
      </c>
      <c r="C168" s="143" t="s">
        <v>456</v>
      </c>
    </row>
    <row r="169" spans="1:3" x14ac:dyDescent="0.25">
      <c r="A169" s="144">
        <v>154</v>
      </c>
      <c r="B169" s="140" t="s">
        <v>261</v>
      </c>
      <c r="C169" s="143" t="s">
        <v>456</v>
      </c>
    </row>
    <row r="170" spans="1:3" x14ac:dyDescent="0.25">
      <c r="A170" s="144">
        <v>155</v>
      </c>
      <c r="B170" s="140" t="s">
        <v>249</v>
      </c>
      <c r="C170" s="143" t="s">
        <v>457</v>
      </c>
    </row>
    <row r="171" spans="1:3" x14ac:dyDescent="0.25">
      <c r="A171" s="144">
        <v>156</v>
      </c>
      <c r="B171" s="140" t="s">
        <v>261</v>
      </c>
      <c r="C171" s="143" t="s">
        <v>456</v>
      </c>
    </row>
    <row r="172" spans="1:3" x14ac:dyDescent="0.25">
      <c r="A172" s="144">
        <v>157</v>
      </c>
      <c r="B172" s="140" t="s">
        <v>261</v>
      </c>
      <c r="C172" s="143" t="s">
        <v>456</v>
      </c>
    </row>
    <row r="173" spans="1:3" x14ac:dyDescent="0.25">
      <c r="A173" s="144">
        <v>158</v>
      </c>
      <c r="B173" s="140" t="s">
        <v>261</v>
      </c>
      <c r="C173" s="143" t="s">
        <v>456</v>
      </c>
    </row>
    <row r="174" spans="1:3" x14ac:dyDescent="0.25">
      <c r="A174" s="144">
        <v>159</v>
      </c>
      <c r="B174" s="140" t="s">
        <v>236</v>
      </c>
      <c r="C174" s="143" t="s">
        <v>457</v>
      </c>
    </row>
    <row r="175" spans="1:3" x14ac:dyDescent="0.25">
      <c r="A175" s="144">
        <v>160</v>
      </c>
      <c r="B175" s="140" t="s">
        <v>261</v>
      </c>
      <c r="C175" s="143" t="s">
        <v>456</v>
      </c>
    </row>
    <row r="176" spans="1:3" x14ac:dyDescent="0.25">
      <c r="A176" s="144">
        <v>161</v>
      </c>
      <c r="B176" s="140" t="s">
        <v>261</v>
      </c>
      <c r="C176" s="143" t="s">
        <v>456</v>
      </c>
    </row>
    <row r="177" spans="1:3" x14ac:dyDescent="0.25">
      <c r="A177" s="144">
        <v>162</v>
      </c>
      <c r="B177" s="140" t="s">
        <v>261</v>
      </c>
      <c r="C177" s="143" t="s">
        <v>456</v>
      </c>
    </row>
    <row r="178" spans="1:3" x14ac:dyDescent="0.25">
      <c r="A178" s="144">
        <v>163</v>
      </c>
      <c r="B178" s="140" t="s">
        <v>261</v>
      </c>
      <c r="C178" s="143" t="s">
        <v>456</v>
      </c>
    </row>
    <row r="179" spans="1:3" x14ac:dyDescent="0.25">
      <c r="A179" s="144">
        <v>164</v>
      </c>
      <c r="B179" s="140" t="s">
        <v>261</v>
      </c>
      <c r="C179" s="143" t="s">
        <v>456</v>
      </c>
    </row>
    <row r="180" spans="1:3" x14ac:dyDescent="0.25">
      <c r="A180" s="144">
        <v>165</v>
      </c>
      <c r="B180" s="140" t="s">
        <v>261</v>
      </c>
      <c r="C180" s="143" t="s">
        <v>456</v>
      </c>
    </row>
    <row r="181" spans="1:3" x14ac:dyDescent="0.25">
      <c r="A181" s="144">
        <v>166</v>
      </c>
      <c r="B181" s="140" t="s">
        <v>261</v>
      </c>
      <c r="C181" s="143" t="s">
        <v>456</v>
      </c>
    </row>
    <row r="182" spans="1:3" x14ac:dyDescent="0.25">
      <c r="A182" s="144">
        <v>167</v>
      </c>
      <c r="B182" s="140" t="s">
        <v>261</v>
      </c>
      <c r="C182" s="143" t="s">
        <v>456</v>
      </c>
    </row>
    <row r="183" spans="1:3" x14ac:dyDescent="0.25">
      <c r="A183" s="144">
        <v>168</v>
      </c>
      <c r="B183" s="140" t="s">
        <v>261</v>
      </c>
      <c r="C183" s="143" t="s">
        <v>456</v>
      </c>
    </row>
    <row r="184" spans="1:3" x14ac:dyDescent="0.25">
      <c r="A184" s="144">
        <v>169</v>
      </c>
      <c r="B184" s="140" t="s">
        <v>261</v>
      </c>
      <c r="C184" s="143" t="s">
        <v>456</v>
      </c>
    </row>
    <row r="185" spans="1:3" x14ac:dyDescent="0.25">
      <c r="A185" s="144">
        <v>170</v>
      </c>
      <c r="B185" s="140" t="s">
        <v>261</v>
      </c>
      <c r="C185" s="143" t="s">
        <v>456</v>
      </c>
    </row>
    <row r="186" spans="1:3" x14ac:dyDescent="0.25">
      <c r="A186" s="144">
        <v>171</v>
      </c>
      <c r="B186" s="140" t="s">
        <v>261</v>
      </c>
      <c r="C186" s="143" t="s">
        <v>456</v>
      </c>
    </row>
    <row r="187" spans="1:3" x14ac:dyDescent="0.25">
      <c r="A187" s="144">
        <v>172</v>
      </c>
      <c r="B187" s="140" t="s">
        <v>261</v>
      </c>
      <c r="C187" s="143" t="s">
        <v>456</v>
      </c>
    </row>
    <row r="188" spans="1:3" x14ac:dyDescent="0.25">
      <c r="A188" s="144">
        <v>173</v>
      </c>
      <c r="B188" s="140" t="s">
        <v>261</v>
      </c>
      <c r="C188" s="143" t="s">
        <v>456</v>
      </c>
    </row>
    <row r="189" spans="1:3" x14ac:dyDescent="0.25">
      <c r="A189" s="144">
        <v>174</v>
      </c>
      <c r="B189" s="140" t="s">
        <v>261</v>
      </c>
      <c r="C189" s="143" t="s">
        <v>456</v>
      </c>
    </row>
    <row r="190" spans="1:3" x14ac:dyDescent="0.25">
      <c r="A190" s="144">
        <v>175</v>
      </c>
      <c r="B190" s="140" t="s">
        <v>261</v>
      </c>
      <c r="C190" s="143" t="s">
        <v>456</v>
      </c>
    </row>
    <row r="191" spans="1:3" x14ac:dyDescent="0.25">
      <c r="A191" s="144">
        <v>176</v>
      </c>
      <c r="B191" s="140" t="s">
        <v>261</v>
      </c>
      <c r="C191" s="143" t="s">
        <v>456</v>
      </c>
    </row>
    <row r="192" spans="1:3" x14ac:dyDescent="0.25">
      <c r="A192" s="144">
        <v>177</v>
      </c>
      <c r="B192" s="140" t="s">
        <v>261</v>
      </c>
      <c r="C192" s="143" t="s">
        <v>456</v>
      </c>
    </row>
    <row r="193" spans="1:3" x14ac:dyDescent="0.25">
      <c r="A193" s="144">
        <v>178</v>
      </c>
      <c r="B193" s="140" t="s">
        <v>270</v>
      </c>
      <c r="C193" s="143" t="s">
        <v>456</v>
      </c>
    </row>
    <row r="194" spans="1:3" x14ac:dyDescent="0.25">
      <c r="A194" s="144">
        <v>179</v>
      </c>
      <c r="B194" s="140" t="s">
        <v>261</v>
      </c>
      <c r="C194" s="143" t="s">
        <v>456</v>
      </c>
    </row>
    <row r="195" spans="1:3" x14ac:dyDescent="0.25">
      <c r="A195" s="144">
        <v>180</v>
      </c>
      <c r="B195" s="140" t="s">
        <v>261</v>
      </c>
      <c r="C195" s="143" t="s">
        <v>456</v>
      </c>
    </row>
    <row r="196" spans="1:3" x14ac:dyDescent="0.25">
      <c r="A196" s="144">
        <v>181</v>
      </c>
      <c r="B196" s="140" t="s">
        <v>261</v>
      </c>
      <c r="C196" s="143" t="s">
        <v>456</v>
      </c>
    </row>
    <row r="197" spans="1:3" x14ac:dyDescent="0.25">
      <c r="A197" s="144">
        <v>182</v>
      </c>
      <c r="B197" s="140" t="s">
        <v>261</v>
      </c>
      <c r="C197" s="143" t="s">
        <v>456</v>
      </c>
    </row>
    <row r="198" spans="1:3" x14ac:dyDescent="0.25">
      <c r="A198" s="144">
        <v>183</v>
      </c>
      <c r="B198" s="140" t="s">
        <v>261</v>
      </c>
      <c r="C198" s="143" t="s">
        <v>456</v>
      </c>
    </row>
    <row r="199" spans="1:3" x14ac:dyDescent="0.25">
      <c r="A199" s="144">
        <v>184</v>
      </c>
      <c r="B199" s="140" t="s">
        <v>261</v>
      </c>
      <c r="C199" s="143" t="s">
        <v>456</v>
      </c>
    </row>
    <row r="200" spans="1:3" x14ac:dyDescent="0.25">
      <c r="A200" s="144">
        <v>185</v>
      </c>
      <c r="B200" s="140" t="s">
        <v>261</v>
      </c>
      <c r="C200" s="143" t="s">
        <v>456</v>
      </c>
    </row>
    <row r="201" spans="1:3" x14ac:dyDescent="0.25">
      <c r="A201" s="144">
        <v>186</v>
      </c>
      <c r="B201" s="140" t="s">
        <v>261</v>
      </c>
      <c r="C201" s="143" t="s">
        <v>456</v>
      </c>
    </row>
    <row r="202" spans="1:3" x14ac:dyDescent="0.25">
      <c r="A202" s="144">
        <v>187</v>
      </c>
      <c r="B202" s="140" t="s">
        <v>261</v>
      </c>
      <c r="C202" s="143" t="s">
        <v>456</v>
      </c>
    </row>
    <row r="203" spans="1:3" x14ac:dyDescent="0.25">
      <c r="A203" s="144">
        <v>188</v>
      </c>
      <c r="B203" s="140" t="s">
        <v>261</v>
      </c>
      <c r="C203" s="143" t="s">
        <v>456</v>
      </c>
    </row>
    <row r="204" spans="1:3" x14ac:dyDescent="0.25">
      <c r="A204" s="144">
        <v>189</v>
      </c>
      <c r="B204" s="140" t="s">
        <v>261</v>
      </c>
      <c r="C204" s="143" t="s">
        <v>457</v>
      </c>
    </row>
    <row r="205" spans="1:3" x14ac:dyDescent="0.25">
      <c r="A205" s="144">
        <v>190</v>
      </c>
      <c r="B205" s="140" t="s">
        <v>261</v>
      </c>
      <c r="C205" s="143" t="s">
        <v>457</v>
      </c>
    </row>
    <row r="206" spans="1:3" x14ac:dyDescent="0.25">
      <c r="A206" s="144">
        <v>191</v>
      </c>
      <c r="B206" s="140" t="s">
        <v>261</v>
      </c>
      <c r="C206" s="143" t="s">
        <v>457</v>
      </c>
    </row>
    <row r="207" spans="1:3" x14ac:dyDescent="0.25">
      <c r="A207" s="144">
        <v>192</v>
      </c>
      <c r="B207" s="140" t="s">
        <v>261</v>
      </c>
      <c r="C207" s="143" t="s">
        <v>457</v>
      </c>
    </row>
    <row r="208" spans="1:3" x14ac:dyDescent="0.25">
      <c r="A208" s="144">
        <v>193</v>
      </c>
      <c r="B208" s="140" t="s">
        <v>261</v>
      </c>
      <c r="C208" s="143" t="s">
        <v>457</v>
      </c>
    </row>
    <row r="209" spans="1:3" x14ac:dyDescent="0.25">
      <c r="A209" s="144">
        <v>194</v>
      </c>
      <c r="B209" s="140" t="s">
        <v>261</v>
      </c>
      <c r="C209" s="143" t="s">
        <v>457</v>
      </c>
    </row>
    <row r="210" spans="1:3" x14ac:dyDescent="0.25">
      <c r="A210" s="144">
        <v>195</v>
      </c>
      <c r="B210" s="140" t="s">
        <v>261</v>
      </c>
      <c r="C210" s="143" t="s">
        <v>457</v>
      </c>
    </row>
    <row r="211" spans="1:3" x14ac:dyDescent="0.25">
      <c r="A211" s="144">
        <v>196</v>
      </c>
      <c r="B211" s="140" t="s">
        <v>261</v>
      </c>
      <c r="C211" s="143" t="s">
        <v>457</v>
      </c>
    </row>
    <row r="212" spans="1:3" x14ac:dyDescent="0.25">
      <c r="A212" s="144">
        <v>197</v>
      </c>
      <c r="B212" s="140" t="s">
        <v>261</v>
      </c>
      <c r="C212" s="143" t="s">
        <v>457</v>
      </c>
    </row>
    <row r="213" spans="1:3" x14ac:dyDescent="0.25">
      <c r="A213" s="144">
        <v>198</v>
      </c>
      <c r="B213" s="140" t="s">
        <v>261</v>
      </c>
      <c r="C213" s="143" t="s">
        <v>457</v>
      </c>
    </row>
    <row r="214" spans="1:3" x14ac:dyDescent="0.25">
      <c r="A214" s="144">
        <v>199</v>
      </c>
      <c r="B214" s="140" t="s">
        <v>261</v>
      </c>
      <c r="C214" s="143" t="s">
        <v>457</v>
      </c>
    </row>
    <row r="215" spans="1:3" x14ac:dyDescent="0.25">
      <c r="A215" s="144">
        <v>201</v>
      </c>
      <c r="B215" s="140" t="s">
        <v>261</v>
      </c>
      <c r="C215" s="143" t="s">
        <v>457</v>
      </c>
    </row>
    <row r="216" spans="1:3" x14ac:dyDescent="0.25">
      <c r="A216" s="144">
        <v>202</v>
      </c>
      <c r="B216" s="140" t="s">
        <v>261</v>
      </c>
      <c r="C216" s="143" t="s">
        <v>457</v>
      </c>
    </row>
    <row r="217" spans="1:3" x14ac:dyDescent="0.25">
      <c r="A217" s="144">
        <v>203</v>
      </c>
      <c r="B217" s="140" t="s">
        <v>261</v>
      </c>
      <c r="C217" s="143" t="s">
        <v>457</v>
      </c>
    </row>
    <row r="218" spans="1:3" x14ac:dyDescent="0.25">
      <c r="A218" s="144">
        <v>204</v>
      </c>
      <c r="B218" s="140" t="s">
        <v>261</v>
      </c>
      <c r="C218" s="143" t="s">
        <v>457</v>
      </c>
    </row>
    <row r="219" spans="1:3" x14ac:dyDescent="0.25">
      <c r="A219" s="144">
        <v>205</v>
      </c>
      <c r="B219" s="140" t="s">
        <v>261</v>
      </c>
      <c r="C219" s="143" t="s">
        <v>457</v>
      </c>
    </row>
    <row r="220" spans="1:3" x14ac:dyDescent="0.25">
      <c r="A220" s="144">
        <v>206</v>
      </c>
      <c r="B220" s="140" t="s">
        <v>261</v>
      </c>
      <c r="C220" s="143" t="s">
        <v>457</v>
      </c>
    </row>
    <row r="221" spans="1:3" x14ac:dyDescent="0.25">
      <c r="A221" s="144">
        <v>207</v>
      </c>
      <c r="B221" s="140" t="s">
        <v>261</v>
      </c>
      <c r="C221" s="143" t="s">
        <v>457</v>
      </c>
    </row>
    <row r="222" spans="1:3" x14ac:dyDescent="0.25">
      <c r="A222" s="144">
        <v>208</v>
      </c>
      <c r="B222" s="140" t="s">
        <v>261</v>
      </c>
      <c r="C222" s="143" t="s">
        <v>457</v>
      </c>
    </row>
    <row r="223" spans="1:3" x14ac:dyDescent="0.25">
      <c r="A223" s="144">
        <v>209</v>
      </c>
      <c r="B223" s="140" t="s">
        <v>261</v>
      </c>
      <c r="C223" s="143" t="s">
        <v>456</v>
      </c>
    </row>
    <row r="224" spans="1:3" x14ac:dyDescent="0.25">
      <c r="A224" s="144">
        <v>210</v>
      </c>
      <c r="B224" s="140" t="s">
        <v>261</v>
      </c>
      <c r="C224" s="143" t="s">
        <v>456</v>
      </c>
    </row>
    <row r="225" spans="1:3" x14ac:dyDescent="0.25">
      <c r="A225" s="144">
        <v>211</v>
      </c>
      <c r="B225" s="140" t="s">
        <v>261</v>
      </c>
      <c r="C225" s="143" t="s">
        <v>456</v>
      </c>
    </row>
    <row r="226" spans="1:3" x14ac:dyDescent="0.25">
      <c r="A226" s="144">
        <v>212</v>
      </c>
      <c r="B226" s="140" t="s">
        <v>261</v>
      </c>
      <c r="C226" s="143" t="s">
        <v>456</v>
      </c>
    </row>
    <row r="227" spans="1:3" x14ac:dyDescent="0.25">
      <c r="A227" s="144">
        <v>213</v>
      </c>
      <c r="B227" s="140" t="s">
        <v>261</v>
      </c>
      <c r="C227" s="143" t="s">
        <v>456</v>
      </c>
    </row>
    <row r="228" spans="1:3" x14ac:dyDescent="0.25">
      <c r="A228" s="144">
        <v>214</v>
      </c>
      <c r="B228" s="140" t="s">
        <v>261</v>
      </c>
      <c r="C228" s="143" t="s">
        <v>456</v>
      </c>
    </row>
    <row r="229" spans="1:3" x14ac:dyDescent="0.25">
      <c r="A229" s="144">
        <v>215</v>
      </c>
      <c r="B229" s="140" t="s">
        <v>261</v>
      </c>
      <c r="C229" s="143" t="s">
        <v>456</v>
      </c>
    </row>
    <row r="230" spans="1:3" x14ac:dyDescent="0.25">
      <c r="A230" s="144">
        <v>216</v>
      </c>
      <c r="B230" s="140" t="s">
        <v>261</v>
      </c>
      <c r="C230" s="143" t="s">
        <v>456</v>
      </c>
    </row>
    <row r="231" spans="1:3" x14ac:dyDescent="0.25">
      <c r="A231" s="144">
        <v>217</v>
      </c>
      <c r="B231" s="140" t="s">
        <v>261</v>
      </c>
      <c r="C231" s="143" t="s">
        <v>456</v>
      </c>
    </row>
    <row r="232" spans="1:3" x14ac:dyDescent="0.25">
      <c r="A232" s="144">
        <v>218</v>
      </c>
      <c r="B232" s="140" t="s">
        <v>261</v>
      </c>
      <c r="C232" s="143" t="s">
        <v>456</v>
      </c>
    </row>
    <row r="233" spans="1:3" x14ac:dyDescent="0.25">
      <c r="A233" s="144">
        <v>219</v>
      </c>
      <c r="B233" s="140" t="s">
        <v>261</v>
      </c>
      <c r="C233" s="143" t="s">
        <v>456</v>
      </c>
    </row>
    <row r="234" spans="1:3" x14ac:dyDescent="0.25">
      <c r="A234" s="144">
        <v>220</v>
      </c>
      <c r="B234" s="140" t="s">
        <v>261</v>
      </c>
      <c r="C234" s="143" t="s">
        <v>456</v>
      </c>
    </row>
    <row r="235" spans="1:3" x14ac:dyDescent="0.25">
      <c r="A235" s="144">
        <v>221</v>
      </c>
      <c r="B235" s="140" t="s">
        <v>261</v>
      </c>
      <c r="C235" s="143" t="s">
        <v>456</v>
      </c>
    </row>
    <row r="236" spans="1:3" x14ac:dyDescent="0.25">
      <c r="A236" s="144">
        <v>222</v>
      </c>
      <c r="B236" s="140" t="s">
        <v>261</v>
      </c>
      <c r="C236" s="143" t="s">
        <v>456</v>
      </c>
    </row>
    <row r="237" spans="1:3" x14ac:dyDescent="0.25">
      <c r="A237" s="144">
        <v>223</v>
      </c>
      <c r="B237" s="140" t="s">
        <v>261</v>
      </c>
      <c r="C237" s="143" t="s">
        <v>456</v>
      </c>
    </row>
    <row r="238" spans="1:3" x14ac:dyDescent="0.25">
      <c r="A238" s="144">
        <v>224</v>
      </c>
      <c r="B238" s="140" t="s">
        <v>261</v>
      </c>
      <c r="C238" s="143" t="s">
        <v>456</v>
      </c>
    </row>
    <row r="239" spans="1:3" x14ac:dyDescent="0.25">
      <c r="A239" s="144">
        <v>225</v>
      </c>
      <c r="B239" s="140" t="s">
        <v>261</v>
      </c>
      <c r="C239" s="143" t="s">
        <v>456</v>
      </c>
    </row>
    <row r="240" spans="1:3" x14ac:dyDescent="0.25">
      <c r="A240" s="144">
        <v>226</v>
      </c>
      <c r="B240" s="140" t="s">
        <v>261</v>
      </c>
      <c r="C240" s="143" t="s">
        <v>456</v>
      </c>
    </row>
    <row r="241" spans="1:3" x14ac:dyDescent="0.25">
      <c r="A241" s="144">
        <v>227</v>
      </c>
      <c r="B241" s="140" t="s">
        <v>261</v>
      </c>
      <c r="C241" s="143" t="s">
        <v>456</v>
      </c>
    </row>
    <row r="242" spans="1:3" x14ac:dyDescent="0.25">
      <c r="A242" s="144">
        <v>228</v>
      </c>
      <c r="B242" s="140" t="s">
        <v>271</v>
      </c>
      <c r="C242" s="143" t="s">
        <v>457</v>
      </c>
    </row>
    <row r="243" spans="1:3" x14ac:dyDescent="0.25">
      <c r="A243" s="144">
        <v>229</v>
      </c>
      <c r="B243" s="140" t="s">
        <v>271</v>
      </c>
      <c r="C243" s="143" t="s">
        <v>457</v>
      </c>
    </row>
    <row r="244" spans="1:3" x14ac:dyDescent="0.25">
      <c r="A244" s="144">
        <v>230</v>
      </c>
      <c r="B244" s="140" t="s">
        <v>261</v>
      </c>
      <c r="C244" s="143" t="s">
        <v>457</v>
      </c>
    </row>
    <row r="245" spans="1:3" x14ac:dyDescent="0.25">
      <c r="A245" s="144">
        <v>231</v>
      </c>
      <c r="B245" s="140" t="s">
        <v>249</v>
      </c>
      <c r="C245" s="143" t="s">
        <v>456</v>
      </c>
    </row>
    <row r="246" spans="1:3" x14ac:dyDescent="0.25">
      <c r="A246" s="144">
        <v>233</v>
      </c>
      <c r="B246" s="140" t="s">
        <v>249</v>
      </c>
      <c r="C246" s="143" t="s">
        <v>456</v>
      </c>
    </row>
    <row r="247" spans="1:3" x14ac:dyDescent="0.25">
      <c r="A247" s="144">
        <v>234</v>
      </c>
      <c r="B247" s="140" t="s">
        <v>249</v>
      </c>
      <c r="C247" s="143" t="s">
        <v>456</v>
      </c>
    </row>
    <row r="248" spans="1:3" x14ac:dyDescent="0.25">
      <c r="A248" s="144">
        <v>235</v>
      </c>
      <c r="B248" s="140" t="s">
        <v>249</v>
      </c>
      <c r="C248" s="143" t="s">
        <v>456</v>
      </c>
    </row>
    <row r="249" spans="1:3" x14ac:dyDescent="0.25">
      <c r="A249" s="144">
        <v>236</v>
      </c>
      <c r="B249" s="140" t="s">
        <v>249</v>
      </c>
      <c r="C249" s="143" t="s">
        <v>456</v>
      </c>
    </row>
    <row r="250" spans="1:3" x14ac:dyDescent="0.25">
      <c r="A250" s="144">
        <v>237</v>
      </c>
      <c r="B250" s="140" t="s">
        <v>249</v>
      </c>
      <c r="C250" s="143" t="s">
        <v>456</v>
      </c>
    </row>
    <row r="251" spans="1:3" x14ac:dyDescent="0.25">
      <c r="A251" s="144">
        <v>238</v>
      </c>
      <c r="B251" s="140" t="s">
        <v>261</v>
      </c>
      <c r="C251" s="143" t="s">
        <v>456</v>
      </c>
    </row>
    <row r="252" spans="1:3" x14ac:dyDescent="0.25">
      <c r="A252" s="144">
        <v>241</v>
      </c>
      <c r="B252" s="140" t="s">
        <v>272</v>
      </c>
      <c r="C252" s="143" t="s">
        <v>456</v>
      </c>
    </row>
    <row r="253" spans="1:3" x14ac:dyDescent="0.25">
      <c r="A253" s="144">
        <v>242</v>
      </c>
      <c r="B253" s="140" t="s">
        <v>273</v>
      </c>
      <c r="C253" s="143" t="s">
        <v>456</v>
      </c>
    </row>
    <row r="254" spans="1:3" x14ac:dyDescent="0.25">
      <c r="A254" s="144">
        <v>243</v>
      </c>
      <c r="B254" s="140" t="s">
        <v>237</v>
      </c>
      <c r="C254" s="143" t="s">
        <v>456</v>
      </c>
    </row>
    <row r="255" spans="1:3" x14ac:dyDescent="0.25">
      <c r="A255" s="144">
        <v>244</v>
      </c>
      <c r="B255" s="140" t="s">
        <v>261</v>
      </c>
      <c r="C255" s="143" t="s">
        <v>456</v>
      </c>
    </row>
    <row r="256" spans="1:3" x14ac:dyDescent="0.25">
      <c r="A256" s="144">
        <v>245</v>
      </c>
      <c r="B256" s="140" t="s">
        <v>273</v>
      </c>
      <c r="C256" s="143" t="s">
        <v>456</v>
      </c>
    </row>
    <row r="257" spans="1:3" x14ac:dyDescent="0.25">
      <c r="A257" s="144">
        <v>246</v>
      </c>
      <c r="B257" s="140" t="s">
        <v>274</v>
      </c>
      <c r="C257" s="143" t="s">
        <v>456</v>
      </c>
    </row>
    <row r="258" spans="1:3" x14ac:dyDescent="0.25">
      <c r="A258" s="144">
        <v>247</v>
      </c>
      <c r="B258" s="140" t="s">
        <v>273</v>
      </c>
      <c r="C258" s="143" t="s">
        <v>456</v>
      </c>
    </row>
    <row r="259" spans="1:3" x14ac:dyDescent="0.25">
      <c r="A259" s="144">
        <v>248</v>
      </c>
      <c r="B259" s="140" t="s">
        <v>261</v>
      </c>
      <c r="C259" s="143" t="s">
        <v>456</v>
      </c>
    </row>
    <row r="260" spans="1:3" x14ac:dyDescent="0.25">
      <c r="A260" s="144">
        <v>249</v>
      </c>
      <c r="B260" s="140" t="s">
        <v>273</v>
      </c>
      <c r="C260" s="143" t="s">
        <v>456</v>
      </c>
    </row>
    <row r="261" spans="1:3" x14ac:dyDescent="0.25">
      <c r="A261" s="144">
        <v>250</v>
      </c>
      <c r="B261" s="140" t="s">
        <v>275</v>
      </c>
      <c r="C261" s="143" t="s">
        <v>457</v>
      </c>
    </row>
    <row r="262" spans="1:3" x14ac:dyDescent="0.25">
      <c r="A262" s="144">
        <v>251</v>
      </c>
      <c r="B262" s="140" t="s">
        <v>275</v>
      </c>
      <c r="C262" s="143" t="s">
        <v>457</v>
      </c>
    </row>
    <row r="263" spans="1:3" x14ac:dyDescent="0.25">
      <c r="A263" s="144">
        <v>252</v>
      </c>
      <c r="B263" s="140" t="s">
        <v>275</v>
      </c>
      <c r="C263" s="143" t="s">
        <v>457</v>
      </c>
    </row>
    <row r="264" spans="1:3" x14ac:dyDescent="0.25">
      <c r="A264" s="144">
        <v>253</v>
      </c>
      <c r="B264" s="140" t="s">
        <v>275</v>
      </c>
      <c r="C264" s="143" t="s">
        <v>457</v>
      </c>
    </row>
    <row r="265" spans="1:3" x14ac:dyDescent="0.25">
      <c r="A265" s="144">
        <v>254</v>
      </c>
      <c r="B265" s="140" t="s">
        <v>276</v>
      </c>
      <c r="C265" s="143" t="s">
        <v>456</v>
      </c>
    </row>
    <row r="266" spans="1:3" x14ac:dyDescent="0.25">
      <c r="A266" s="144">
        <v>255</v>
      </c>
      <c r="B266" s="140" t="s">
        <v>277</v>
      </c>
      <c r="C266" s="143" t="s">
        <v>456</v>
      </c>
    </row>
    <row r="267" spans="1:3" x14ac:dyDescent="0.25">
      <c r="A267" s="144">
        <v>257</v>
      </c>
      <c r="B267" s="140" t="s">
        <v>278</v>
      </c>
      <c r="C267" s="143" t="s">
        <v>456</v>
      </c>
    </row>
    <row r="268" spans="1:3" x14ac:dyDescent="0.25">
      <c r="A268" s="144">
        <v>258</v>
      </c>
      <c r="B268" s="140" t="s">
        <v>279</v>
      </c>
      <c r="C268" s="143" t="s">
        <v>456</v>
      </c>
    </row>
    <row r="269" spans="1:3" x14ac:dyDescent="0.25">
      <c r="A269" s="144">
        <v>259</v>
      </c>
      <c r="B269" s="140" t="s">
        <v>280</v>
      </c>
      <c r="C269" s="143" t="s">
        <v>456</v>
      </c>
    </row>
    <row r="270" spans="1:3" x14ac:dyDescent="0.25">
      <c r="A270" s="144">
        <v>260</v>
      </c>
      <c r="B270" s="140" t="s">
        <v>279</v>
      </c>
      <c r="C270" s="143" t="s">
        <v>457</v>
      </c>
    </row>
    <row r="271" spans="1:3" x14ac:dyDescent="0.25">
      <c r="A271" s="144">
        <v>261</v>
      </c>
      <c r="B271" s="140" t="s">
        <v>279</v>
      </c>
      <c r="C271" s="143" t="s">
        <v>456</v>
      </c>
    </row>
    <row r="272" spans="1:3" x14ac:dyDescent="0.25">
      <c r="A272" s="144">
        <v>262</v>
      </c>
      <c r="B272" s="140" t="s">
        <v>279</v>
      </c>
      <c r="C272" s="143" t="s">
        <v>456</v>
      </c>
    </row>
    <row r="273" spans="1:3" x14ac:dyDescent="0.25">
      <c r="A273" s="144">
        <v>263</v>
      </c>
      <c r="B273" s="140" t="s">
        <v>279</v>
      </c>
      <c r="C273" s="143" t="s">
        <v>456</v>
      </c>
    </row>
    <row r="274" spans="1:3" x14ac:dyDescent="0.25">
      <c r="A274" s="144">
        <v>264</v>
      </c>
      <c r="B274" s="140" t="s">
        <v>279</v>
      </c>
      <c r="C274" s="143" t="s">
        <v>456</v>
      </c>
    </row>
    <row r="275" spans="1:3" x14ac:dyDescent="0.25">
      <c r="A275" s="144">
        <v>265</v>
      </c>
      <c r="B275" s="140" t="s">
        <v>281</v>
      </c>
      <c r="C275" s="143" t="s">
        <v>457</v>
      </c>
    </row>
    <row r="276" spans="1:3" x14ac:dyDescent="0.25">
      <c r="A276" s="144">
        <v>266</v>
      </c>
      <c r="B276" s="140" t="s">
        <v>281</v>
      </c>
      <c r="C276" s="143" t="s">
        <v>457</v>
      </c>
    </row>
    <row r="277" spans="1:3" x14ac:dyDescent="0.25">
      <c r="A277" s="144">
        <v>267</v>
      </c>
      <c r="B277" s="140" t="s">
        <v>281</v>
      </c>
      <c r="C277" s="143" t="s">
        <v>457</v>
      </c>
    </row>
    <row r="278" spans="1:3" x14ac:dyDescent="0.25">
      <c r="A278" s="144">
        <v>268</v>
      </c>
      <c r="B278" s="140" t="s">
        <v>281</v>
      </c>
      <c r="C278" s="143" t="s">
        <v>457</v>
      </c>
    </row>
    <row r="279" spans="1:3" x14ac:dyDescent="0.25">
      <c r="A279" s="144">
        <v>269</v>
      </c>
      <c r="B279" s="140" t="s">
        <v>281</v>
      </c>
      <c r="C279" s="143" t="s">
        <v>457</v>
      </c>
    </row>
    <row r="280" spans="1:3" x14ac:dyDescent="0.25">
      <c r="A280" s="144">
        <v>270</v>
      </c>
      <c r="B280" s="140" t="s">
        <v>281</v>
      </c>
      <c r="C280" s="143" t="s">
        <v>457</v>
      </c>
    </row>
    <row r="281" spans="1:3" x14ac:dyDescent="0.25">
      <c r="A281" s="144">
        <v>271</v>
      </c>
      <c r="B281" s="140" t="s">
        <v>281</v>
      </c>
      <c r="C281" s="143" t="s">
        <v>457</v>
      </c>
    </row>
    <row r="282" spans="1:3" x14ac:dyDescent="0.25">
      <c r="A282" s="144">
        <v>272</v>
      </c>
      <c r="B282" s="140" t="s">
        <v>281</v>
      </c>
      <c r="C282" s="143" t="s">
        <v>457</v>
      </c>
    </row>
    <row r="283" spans="1:3" x14ac:dyDescent="0.25">
      <c r="A283" s="144">
        <v>273</v>
      </c>
      <c r="B283" s="140" t="s">
        <v>281</v>
      </c>
      <c r="C283" s="143" t="s">
        <v>457</v>
      </c>
    </row>
    <row r="284" spans="1:3" x14ac:dyDescent="0.25">
      <c r="A284" s="144">
        <v>274</v>
      </c>
      <c r="B284" s="140" t="s">
        <v>281</v>
      </c>
      <c r="C284" s="143" t="s">
        <v>457</v>
      </c>
    </row>
    <row r="285" spans="1:3" x14ac:dyDescent="0.25">
      <c r="A285" s="144">
        <v>276</v>
      </c>
      <c r="B285" s="140" t="s">
        <v>281</v>
      </c>
      <c r="C285" s="143" t="s">
        <v>457</v>
      </c>
    </row>
    <row r="286" spans="1:3" x14ac:dyDescent="0.25">
      <c r="A286" s="144">
        <v>277</v>
      </c>
      <c r="B286" s="140" t="s">
        <v>282</v>
      </c>
      <c r="C286" s="143" t="s">
        <v>457</v>
      </c>
    </row>
    <row r="287" spans="1:3" x14ac:dyDescent="0.25">
      <c r="A287" s="144">
        <v>278</v>
      </c>
      <c r="B287" s="140" t="s">
        <v>283</v>
      </c>
      <c r="C287" s="143" t="s">
        <v>457</v>
      </c>
    </row>
    <row r="288" spans="1:3" x14ac:dyDescent="0.25">
      <c r="A288" s="144">
        <v>279</v>
      </c>
      <c r="B288" s="140" t="s">
        <v>284</v>
      </c>
      <c r="C288" s="143" t="s">
        <v>457</v>
      </c>
    </row>
    <row r="289" spans="1:3" x14ac:dyDescent="0.25">
      <c r="A289" s="144">
        <v>280</v>
      </c>
      <c r="B289" s="140" t="s">
        <v>285</v>
      </c>
      <c r="C289" s="143" t="s">
        <v>457</v>
      </c>
    </row>
    <row r="290" spans="1:3" x14ac:dyDescent="0.25">
      <c r="A290" s="144">
        <v>281</v>
      </c>
      <c r="B290" s="140" t="s">
        <v>286</v>
      </c>
      <c r="C290" s="143" t="s">
        <v>456</v>
      </c>
    </row>
    <row r="291" spans="1:3" x14ac:dyDescent="0.25">
      <c r="A291" s="144">
        <v>283</v>
      </c>
      <c r="B291" s="140" t="s">
        <v>287</v>
      </c>
      <c r="C291" s="143" t="s">
        <v>456</v>
      </c>
    </row>
    <row r="292" spans="1:3" x14ac:dyDescent="0.25">
      <c r="A292" s="144">
        <v>284</v>
      </c>
      <c r="B292" s="140" t="s">
        <v>229</v>
      </c>
      <c r="C292" s="143" t="s">
        <v>457</v>
      </c>
    </row>
    <row r="293" spans="1:3" x14ac:dyDescent="0.25">
      <c r="A293" s="144">
        <v>285</v>
      </c>
      <c r="B293" s="140" t="s">
        <v>229</v>
      </c>
      <c r="C293" s="143" t="s">
        <v>457</v>
      </c>
    </row>
    <row r="294" spans="1:3" x14ac:dyDescent="0.25">
      <c r="A294" s="144">
        <v>286</v>
      </c>
      <c r="B294" s="140" t="s">
        <v>288</v>
      </c>
      <c r="C294" s="143" t="s">
        <v>457</v>
      </c>
    </row>
    <row r="295" spans="1:3" x14ac:dyDescent="0.25">
      <c r="A295" s="144">
        <v>287</v>
      </c>
      <c r="B295" s="140" t="s">
        <v>289</v>
      </c>
      <c r="C295" s="143" t="s">
        <v>457</v>
      </c>
    </row>
    <row r="296" spans="1:3" x14ac:dyDescent="0.25">
      <c r="A296" s="144">
        <v>288</v>
      </c>
      <c r="B296" s="140" t="s">
        <v>290</v>
      </c>
      <c r="C296" s="143" t="s">
        <v>457</v>
      </c>
    </row>
    <row r="297" spans="1:3" x14ac:dyDescent="0.25">
      <c r="A297" s="144">
        <v>289</v>
      </c>
      <c r="B297" s="140" t="s">
        <v>290</v>
      </c>
      <c r="C297" s="143" t="s">
        <v>457</v>
      </c>
    </row>
    <row r="298" spans="1:3" x14ac:dyDescent="0.25">
      <c r="A298" s="144">
        <v>290</v>
      </c>
      <c r="B298" s="140" t="s">
        <v>290</v>
      </c>
      <c r="C298" s="143" t="s">
        <v>457</v>
      </c>
    </row>
    <row r="299" spans="1:3" x14ac:dyDescent="0.25">
      <c r="A299" s="144">
        <v>291</v>
      </c>
      <c r="B299" s="140" t="s">
        <v>290</v>
      </c>
      <c r="C299" s="143" t="s">
        <v>457</v>
      </c>
    </row>
    <row r="300" spans="1:3" x14ac:dyDescent="0.25">
      <c r="A300" s="144">
        <v>292</v>
      </c>
      <c r="B300" s="140" t="s">
        <v>290</v>
      </c>
      <c r="C300" s="143" t="s">
        <v>457</v>
      </c>
    </row>
    <row r="301" spans="1:3" x14ac:dyDescent="0.25">
      <c r="A301" s="144">
        <v>297</v>
      </c>
      <c r="B301" s="140" t="s">
        <v>290</v>
      </c>
      <c r="C301" s="143" t="s">
        <v>457</v>
      </c>
    </row>
    <row r="302" spans="1:3" x14ac:dyDescent="0.25">
      <c r="A302" s="144">
        <v>298</v>
      </c>
      <c r="B302" s="140" t="s">
        <v>290</v>
      </c>
      <c r="C302" s="143" t="s">
        <v>457</v>
      </c>
    </row>
    <row r="303" spans="1:3" x14ac:dyDescent="0.25">
      <c r="A303" s="144">
        <v>299</v>
      </c>
      <c r="B303" s="140" t="s">
        <v>290</v>
      </c>
      <c r="C303" s="143" t="s">
        <v>457</v>
      </c>
    </row>
    <row r="304" spans="1:3" x14ac:dyDescent="0.25">
      <c r="A304" s="144">
        <v>300</v>
      </c>
      <c r="B304" s="140" t="s">
        <v>291</v>
      </c>
      <c r="C304" s="143" t="s">
        <v>456</v>
      </c>
    </row>
    <row r="305" spans="1:3" x14ac:dyDescent="0.25">
      <c r="A305" s="144">
        <v>301</v>
      </c>
      <c r="B305" s="140" t="s">
        <v>292</v>
      </c>
      <c r="C305" s="143" t="s">
        <v>456</v>
      </c>
    </row>
    <row r="306" spans="1:3" x14ac:dyDescent="0.25">
      <c r="A306" s="144">
        <v>302</v>
      </c>
      <c r="B306" s="140" t="s">
        <v>293</v>
      </c>
      <c r="C306" s="143" t="s">
        <v>456</v>
      </c>
    </row>
    <row r="307" spans="1:3" x14ac:dyDescent="0.25">
      <c r="A307" s="144">
        <v>303</v>
      </c>
      <c r="B307" s="140" t="s">
        <v>290</v>
      </c>
      <c r="C307" s="143" t="s">
        <v>457</v>
      </c>
    </row>
    <row r="308" spans="1:3" x14ac:dyDescent="0.25">
      <c r="A308" s="144">
        <v>304</v>
      </c>
      <c r="B308" s="140" t="s">
        <v>290</v>
      </c>
      <c r="C308" s="143" t="s">
        <v>457</v>
      </c>
    </row>
    <row r="309" spans="1:3" x14ac:dyDescent="0.25">
      <c r="A309" s="144">
        <v>305</v>
      </c>
      <c r="B309" s="140" t="s">
        <v>294</v>
      </c>
      <c r="C309" s="143" t="s">
        <v>456</v>
      </c>
    </row>
    <row r="310" spans="1:3" x14ac:dyDescent="0.25">
      <c r="A310" s="144">
        <v>306</v>
      </c>
      <c r="B310" s="140" t="s">
        <v>294</v>
      </c>
      <c r="C310" s="143" t="s">
        <v>456</v>
      </c>
    </row>
    <row r="311" spans="1:3" x14ac:dyDescent="0.25">
      <c r="A311" s="144">
        <v>307</v>
      </c>
      <c r="B311" s="140" t="s">
        <v>294</v>
      </c>
      <c r="C311" s="143" t="s">
        <v>456</v>
      </c>
    </row>
    <row r="312" spans="1:3" x14ac:dyDescent="0.25">
      <c r="A312" s="144">
        <v>308</v>
      </c>
      <c r="B312" s="140" t="s">
        <v>294</v>
      </c>
      <c r="C312" s="143" t="s">
        <v>456</v>
      </c>
    </row>
    <row r="313" spans="1:3" x14ac:dyDescent="0.25">
      <c r="A313" s="144">
        <v>309</v>
      </c>
      <c r="B313" s="140" t="s">
        <v>295</v>
      </c>
      <c r="C313" s="143" t="s">
        <v>456</v>
      </c>
    </row>
    <row r="314" spans="1:3" x14ac:dyDescent="0.25">
      <c r="A314" s="144">
        <v>310</v>
      </c>
      <c r="B314" s="140" t="s">
        <v>296</v>
      </c>
      <c r="C314" s="143" t="s">
        <v>456</v>
      </c>
    </row>
    <row r="315" spans="1:3" x14ac:dyDescent="0.25">
      <c r="A315" s="144">
        <v>312</v>
      </c>
      <c r="B315" s="140" t="s">
        <v>297</v>
      </c>
      <c r="C315" s="143" t="s">
        <v>456</v>
      </c>
    </row>
    <row r="316" spans="1:3" x14ac:dyDescent="0.25">
      <c r="A316" s="144">
        <v>313</v>
      </c>
      <c r="B316" s="140" t="s">
        <v>298</v>
      </c>
      <c r="C316" s="143" t="s">
        <v>457</v>
      </c>
    </row>
    <row r="317" spans="1:3" x14ac:dyDescent="0.25">
      <c r="A317" s="144">
        <v>314</v>
      </c>
      <c r="B317" s="140" t="s">
        <v>299</v>
      </c>
      <c r="C317" s="143" t="s">
        <v>457</v>
      </c>
    </row>
    <row r="318" spans="1:3" x14ac:dyDescent="0.25">
      <c r="A318" s="144">
        <v>315</v>
      </c>
      <c r="B318" s="140" t="s">
        <v>300</v>
      </c>
      <c r="C318" s="143" t="s">
        <v>457</v>
      </c>
    </row>
    <row r="319" spans="1:3" x14ac:dyDescent="0.25">
      <c r="A319" s="144">
        <v>316</v>
      </c>
      <c r="B319" s="140" t="s">
        <v>301</v>
      </c>
      <c r="C319" s="143" t="s">
        <v>456</v>
      </c>
    </row>
    <row r="320" spans="1:3" x14ac:dyDescent="0.25">
      <c r="A320" s="144">
        <v>317</v>
      </c>
      <c r="B320" s="140" t="s">
        <v>301</v>
      </c>
      <c r="C320" s="143" t="s">
        <v>456</v>
      </c>
    </row>
    <row r="321" spans="1:3" x14ac:dyDescent="0.25">
      <c r="A321" s="144">
        <v>318</v>
      </c>
      <c r="B321" s="140" t="s">
        <v>301</v>
      </c>
      <c r="C321" s="143" t="s">
        <v>456</v>
      </c>
    </row>
    <row r="322" spans="1:3" x14ac:dyDescent="0.25">
      <c r="A322" s="144">
        <v>319</v>
      </c>
      <c r="B322" s="140" t="s">
        <v>302</v>
      </c>
      <c r="C322" s="143" t="s">
        <v>456</v>
      </c>
    </row>
    <row r="323" spans="1:3" x14ac:dyDescent="0.25">
      <c r="A323" s="144">
        <v>320</v>
      </c>
      <c r="B323" s="140" t="s">
        <v>301</v>
      </c>
      <c r="C323" s="143" t="s">
        <v>456</v>
      </c>
    </row>
    <row r="324" spans="1:3" x14ac:dyDescent="0.25">
      <c r="A324" s="144">
        <v>321</v>
      </c>
      <c r="B324" s="140" t="s">
        <v>301</v>
      </c>
      <c r="C324" s="143" t="s">
        <v>456</v>
      </c>
    </row>
    <row r="325" spans="1:3" x14ac:dyDescent="0.25">
      <c r="A325" s="144">
        <v>322</v>
      </c>
      <c r="B325" s="140" t="s">
        <v>301</v>
      </c>
      <c r="C325" s="143" t="s">
        <v>456</v>
      </c>
    </row>
    <row r="326" spans="1:3" x14ac:dyDescent="0.25">
      <c r="A326" s="144">
        <v>323</v>
      </c>
      <c r="B326" s="140" t="s">
        <v>301</v>
      </c>
      <c r="C326" s="143" t="s">
        <v>456</v>
      </c>
    </row>
    <row r="327" spans="1:3" x14ac:dyDescent="0.25">
      <c r="A327" s="144">
        <v>324</v>
      </c>
      <c r="B327" s="140" t="s">
        <v>303</v>
      </c>
      <c r="C327" s="143" t="s">
        <v>456</v>
      </c>
    </row>
    <row r="328" spans="1:3" x14ac:dyDescent="0.25">
      <c r="A328" s="144">
        <v>325</v>
      </c>
      <c r="B328" s="140" t="s">
        <v>304</v>
      </c>
      <c r="C328" s="143" t="s">
        <v>456</v>
      </c>
    </row>
    <row r="329" spans="1:3" x14ac:dyDescent="0.25">
      <c r="A329" s="144">
        <v>326</v>
      </c>
      <c r="B329" s="140" t="s">
        <v>304</v>
      </c>
      <c r="C329" s="143" t="s">
        <v>456</v>
      </c>
    </row>
    <row r="330" spans="1:3" x14ac:dyDescent="0.25">
      <c r="A330" s="144">
        <v>327</v>
      </c>
      <c r="B330" s="140" t="s">
        <v>304</v>
      </c>
      <c r="C330" s="143" t="s">
        <v>456</v>
      </c>
    </row>
    <row r="331" spans="1:3" x14ac:dyDescent="0.25">
      <c r="A331" s="144">
        <v>328</v>
      </c>
      <c r="B331" s="140" t="s">
        <v>304</v>
      </c>
      <c r="C331" s="143" t="s">
        <v>456</v>
      </c>
    </row>
    <row r="332" spans="1:3" x14ac:dyDescent="0.25">
      <c r="A332" s="144">
        <v>329</v>
      </c>
      <c r="B332" s="140" t="s">
        <v>304</v>
      </c>
      <c r="C332" s="143" t="s">
        <v>456</v>
      </c>
    </row>
    <row r="333" spans="1:3" x14ac:dyDescent="0.25">
      <c r="A333" s="144">
        <v>330</v>
      </c>
      <c r="B333" s="140" t="s">
        <v>304</v>
      </c>
      <c r="C333" s="143" t="s">
        <v>456</v>
      </c>
    </row>
    <row r="334" spans="1:3" x14ac:dyDescent="0.25">
      <c r="A334" s="144">
        <v>331</v>
      </c>
      <c r="B334" s="140" t="s">
        <v>304</v>
      </c>
      <c r="C334" s="143" t="s">
        <v>456</v>
      </c>
    </row>
    <row r="335" spans="1:3" x14ac:dyDescent="0.25">
      <c r="A335" s="144">
        <v>332</v>
      </c>
      <c r="B335" s="140" t="s">
        <v>304</v>
      </c>
      <c r="C335" s="143" t="s">
        <v>457</v>
      </c>
    </row>
    <row r="336" spans="1:3" x14ac:dyDescent="0.25">
      <c r="A336" s="144">
        <v>334</v>
      </c>
      <c r="B336" s="140" t="s">
        <v>305</v>
      </c>
      <c r="C336" s="143" t="s">
        <v>456</v>
      </c>
    </row>
    <row r="337" spans="1:3" x14ac:dyDescent="0.25">
      <c r="A337" s="144">
        <v>335</v>
      </c>
      <c r="B337" s="140" t="s">
        <v>306</v>
      </c>
      <c r="C337" s="143" t="s">
        <v>456</v>
      </c>
    </row>
    <row r="338" spans="1:3" x14ac:dyDescent="0.25">
      <c r="A338" s="144">
        <v>336</v>
      </c>
      <c r="B338" s="140" t="s">
        <v>307</v>
      </c>
      <c r="C338" s="143" t="s">
        <v>457</v>
      </c>
    </row>
    <row r="339" spans="1:3" x14ac:dyDescent="0.25">
      <c r="A339" s="144">
        <v>337</v>
      </c>
      <c r="B339" s="140" t="s">
        <v>307</v>
      </c>
      <c r="C339" s="143" t="s">
        <v>457</v>
      </c>
    </row>
    <row r="340" spans="1:3" x14ac:dyDescent="0.25">
      <c r="A340" s="144">
        <v>338</v>
      </c>
      <c r="B340" s="140" t="s">
        <v>308</v>
      </c>
      <c r="C340" s="143" t="s">
        <v>456</v>
      </c>
    </row>
    <row r="341" spans="1:3" x14ac:dyDescent="0.25">
      <c r="A341" s="144">
        <v>339</v>
      </c>
      <c r="B341" s="140" t="s">
        <v>309</v>
      </c>
      <c r="C341" s="143" t="s">
        <v>457</v>
      </c>
    </row>
    <row r="342" spans="1:3" x14ac:dyDescent="0.25">
      <c r="A342" s="144">
        <v>340</v>
      </c>
      <c r="B342" s="140" t="s">
        <v>309</v>
      </c>
      <c r="C342" s="143" t="s">
        <v>457</v>
      </c>
    </row>
    <row r="343" spans="1:3" x14ac:dyDescent="0.25">
      <c r="A343" s="144">
        <v>341</v>
      </c>
      <c r="B343" s="140" t="s">
        <v>309</v>
      </c>
      <c r="C343" s="143" t="s">
        <v>457</v>
      </c>
    </row>
    <row r="344" spans="1:3" x14ac:dyDescent="0.25">
      <c r="A344" s="144">
        <v>342</v>
      </c>
      <c r="B344" s="140" t="s">
        <v>310</v>
      </c>
      <c r="C344" s="143" t="s">
        <v>456</v>
      </c>
    </row>
    <row r="345" spans="1:3" x14ac:dyDescent="0.25">
      <c r="A345" s="144">
        <v>343</v>
      </c>
      <c r="B345" s="140" t="s">
        <v>311</v>
      </c>
      <c r="C345" s="143" t="s">
        <v>456</v>
      </c>
    </row>
    <row r="346" spans="1:3" x14ac:dyDescent="0.25">
      <c r="A346" s="144">
        <v>344</v>
      </c>
      <c r="B346" s="140" t="s">
        <v>312</v>
      </c>
      <c r="C346" s="143" t="s">
        <v>456</v>
      </c>
    </row>
    <row r="347" spans="1:3" x14ac:dyDescent="0.25">
      <c r="A347" s="144">
        <v>344</v>
      </c>
      <c r="B347" s="140" t="s">
        <v>312</v>
      </c>
      <c r="C347" s="143" t="s">
        <v>457</v>
      </c>
    </row>
    <row r="348" spans="1:3" x14ac:dyDescent="0.25">
      <c r="A348" s="144">
        <v>345</v>
      </c>
      <c r="B348" s="140" t="s">
        <v>313</v>
      </c>
      <c r="C348" s="143" t="s">
        <v>456</v>
      </c>
    </row>
    <row r="349" spans="1:3" x14ac:dyDescent="0.25">
      <c r="A349" s="144">
        <v>346</v>
      </c>
      <c r="B349" s="140" t="s">
        <v>314</v>
      </c>
      <c r="C349" s="143" t="s">
        <v>457</v>
      </c>
    </row>
    <row r="350" spans="1:3" x14ac:dyDescent="0.25">
      <c r="A350" s="144">
        <v>347</v>
      </c>
      <c r="B350" s="140" t="s">
        <v>315</v>
      </c>
      <c r="C350" s="143" t="s">
        <v>457</v>
      </c>
    </row>
    <row r="351" spans="1:3" x14ac:dyDescent="0.25">
      <c r="A351" s="144">
        <v>348</v>
      </c>
      <c r="B351" s="140" t="s">
        <v>315</v>
      </c>
      <c r="C351" s="143" t="s">
        <v>457</v>
      </c>
    </row>
    <row r="352" spans="1:3" x14ac:dyDescent="0.25">
      <c r="A352" s="144">
        <v>349</v>
      </c>
      <c r="B352" s="140" t="s">
        <v>261</v>
      </c>
      <c r="C352" s="143" t="s">
        <v>456</v>
      </c>
    </row>
    <row r="353" spans="1:3" x14ac:dyDescent="0.25">
      <c r="A353" s="144">
        <v>350</v>
      </c>
      <c r="B353" s="140" t="s">
        <v>316</v>
      </c>
      <c r="C353" s="143" t="s">
        <v>457</v>
      </c>
    </row>
    <row r="354" spans="1:3" x14ac:dyDescent="0.25">
      <c r="A354" s="144">
        <v>351</v>
      </c>
      <c r="B354" s="140" t="s">
        <v>317</v>
      </c>
      <c r="C354" s="143" t="s">
        <v>456</v>
      </c>
    </row>
    <row r="355" spans="1:3" x14ac:dyDescent="0.25">
      <c r="A355" s="144">
        <v>352</v>
      </c>
      <c r="B355" s="140" t="s">
        <v>318</v>
      </c>
      <c r="C355" s="143" t="s">
        <v>456</v>
      </c>
    </row>
    <row r="356" spans="1:3" x14ac:dyDescent="0.25">
      <c r="A356" s="144">
        <v>353</v>
      </c>
      <c r="B356" s="140" t="s">
        <v>319</v>
      </c>
      <c r="C356" s="143" t="s">
        <v>456</v>
      </c>
    </row>
    <row r="357" spans="1:3" x14ac:dyDescent="0.25">
      <c r="A357" s="144">
        <v>354</v>
      </c>
      <c r="B357" s="140" t="s">
        <v>236</v>
      </c>
      <c r="C357" s="143" t="s">
        <v>457</v>
      </c>
    </row>
    <row r="358" spans="1:3" x14ac:dyDescent="0.25">
      <c r="A358" s="144">
        <v>355</v>
      </c>
      <c r="B358" s="140" t="s">
        <v>320</v>
      </c>
      <c r="C358" s="143" t="s">
        <v>456</v>
      </c>
    </row>
    <row r="359" spans="1:3" x14ac:dyDescent="0.25">
      <c r="A359" s="144">
        <v>357</v>
      </c>
      <c r="B359" s="140" t="s">
        <v>321</v>
      </c>
      <c r="C359" s="143" t="s">
        <v>457</v>
      </c>
    </row>
    <row r="360" spans="1:3" x14ac:dyDescent="0.25">
      <c r="A360" s="144">
        <v>358</v>
      </c>
      <c r="B360" s="140" t="s">
        <v>321</v>
      </c>
      <c r="C360" s="143" t="s">
        <v>457</v>
      </c>
    </row>
    <row r="361" spans="1:3" x14ac:dyDescent="0.25">
      <c r="A361" s="144">
        <v>359</v>
      </c>
      <c r="B361" s="140" t="s">
        <v>321</v>
      </c>
      <c r="C361" s="143" t="s">
        <v>457</v>
      </c>
    </row>
    <row r="362" spans="1:3" x14ac:dyDescent="0.25">
      <c r="A362" s="144">
        <v>360</v>
      </c>
      <c r="B362" s="140" t="s">
        <v>321</v>
      </c>
      <c r="C362" s="143" t="s">
        <v>457</v>
      </c>
    </row>
    <row r="363" spans="1:3" x14ac:dyDescent="0.25">
      <c r="A363" s="144">
        <v>361</v>
      </c>
      <c r="B363" s="140" t="s">
        <v>321</v>
      </c>
      <c r="C363" s="143" t="s">
        <v>457</v>
      </c>
    </row>
    <row r="364" spans="1:3" x14ac:dyDescent="0.25">
      <c r="A364" s="144">
        <v>362</v>
      </c>
      <c r="B364" s="140" t="s">
        <v>321</v>
      </c>
      <c r="C364" s="143" t="s">
        <v>457</v>
      </c>
    </row>
    <row r="365" spans="1:3" x14ac:dyDescent="0.25">
      <c r="A365" s="144">
        <v>363</v>
      </c>
      <c r="B365" s="140" t="s">
        <v>321</v>
      </c>
      <c r="C365" s="143" t="s">
        <v>457</v>
      </c>
    </row>
    <row r="366" spans="1:3" x14ac:dyDescent="0.25">
      <c r="A366" s="144">
        <v>364</v>
      </c>
      <c r="B366" s="140" t="s">
        <v>321</v>
      </c>
      <c r="C366" s="143" t="s">
        <v>457</v>
      </c>
    </row>
    <row r="367" spans="1:3" x14ac:dyDescent="0.25">
      <c r="A367" s="144">
        <v>365</v>
      </c>
      <c r="B367" s="140" t="s">
        <v>321</v>
      </c>
      <c r="C367" s="143" t="s">
        <v>457</v>
      </c>
    </row>
    <row r="368" spans="1:3" x14ac:dyDescent="0.25">
      <c r="A368" s="144">
        <v>366</v>
      </c>
      <c r="B368" s="140" t="s">
        <v>321</v>
      </c>
      <c r="C368" s="143" t="s">
        <v>457</v>
      </c>
    </row>
    <row r="369" spans="1:3" x14ac:dyDescent="0.25">
      <c r="A369" s="144">
        <v>367</v>
      </c>
      <c r="B369" s="140" t="s">
        <v>321</v>
      </c>
      <c r="C369" s="143" t="s">
        <v>457</v>
      </c>
    </row>
    <row r="370" spans="1:3" x14ac:dyDescent="0.25">
      <c r="A370" s="144">
        <v>368</v>
      </c>
      <c r="B370" s="140" t="s">
        <v>321</v>
      </c>
      <c r="C370" s="143" t="s">
        <v>457</v>
      </c>
    </row>
    <row r="371" spans="1:3" x14ac:dyDescent="0.25">
      <c r="A371" s="144">
        <v>369</v>
      </c>
      <c r="B371" s="140" t="s">
        <v>321</v>
      </c>
      <c r="C371" s="143" t="s">
        <v>457</v>
      </c>
    </row>
    <row r="372" spans="1:3" x14ac:dyDescent="0.25">
      <c r="A372" s="144">
        <v>370</v>
      </c>
      <c r="B372" s="140" t="s">
        <v>321</v>
      </c>
      <c r="C372" s="143" t="s">
        <v>457</v>
      </c>
    </row>
    <row r="373" spans="1:3" x14ac:dyDescent="0.25">
      <c r="A373" s="144">
        <v>371</v>
      </c>
      <c r="B373" s="140" t="s">
        <v>321</v>
      </c>
      <c r="C373" s="143" t="s">
        <v>457</v>
      </c>
    </row>
    <row r="374" spans="1:3" x14ac:dyDescent="0.25">
      <c r="A374" s="144">
        <v>372</v>
      </c>
      <c r="B374" s="140" t="s">
        <v>301</v>
      </c>
      <c r="C374" s="143" t="s">
        <v>456</v>
      </c>
    </row>
    <row r="375" spans="1:3" x14ac:dyDescent="0.25">
      <c r="A375" s="144">
        <v>373</v>
      </c>
      <c r="B375" s="140" t="s">
        <v>249</v>
      </c>
      <c r="C375" s="143" t="s">
        <v>456</v>
      </c>
    </row>
    <row r="376" spans="1:3" x14ac:dyDescent="0.25">
      <c r="A376" s="144">
        <v>374</v>
      </c>
      <c r="B376" s="140" t="s">
        <v>249</v>
      </c>
      <c r="C376" s="143" t="s">
        <v>456</v>
      </c>
    </row>
    <row r="377" spans="1:3" x14ac:dyDescent="0.25">
      <c r="A377" s="144">
        <v>375</v>
      </c>
      <c r="B377" s="140" t="s">
        <v>249</v>
      </c>
      <c r="C377" s="143" t="s">
        <v>456</v>
      </c>
    </row>
    <row r="378" spans="1:3" x14ac:dyDescent="0.25">
      <c r="A378" s="144">
        <v>376</v>
      </c>
      <c r="B378" s="140" t="s">
        <v>249</v>
      </c>
      <c r="C378" s="143" t="s">
        <v>456</v>
      </c>
    </row>
    <row r="379" spans="1:3" x14ac:dyDescent="0.25">
      <c r="A379" s="144">
        <v>377</v>
      </c>
      <c r="B379" s="140" t="s">
        <v>249</v>
      </c>
      <c r="C379" s="143" t="s">
        <v>456</v>
      </c>
    </row>
    <row r="380" spans="1:3" x14ac:dyDescent="0.25">
      <c r="A380" s="144">
        <v>378</v>
      </c>
      <c r="B380" s="140" t="s">
        <v>249</v>
      </c>
      <c r="C380" s="143" t="s">
        <v>456</v>
      </c>
    </row>
    <row r="381" spans="1:3" x14ac:dyDescent="0.25">
      <c r="A381" s="144">
        <v>380</v>
      </c>
      <c r="B381" s="140" t="s">
        <v>249</v>
      </c>
      <c r="C381" s="143" t="s">
        <v>456</v>
      </c>
    </row>
    <row r="382" spans="1:3" x14ac:dyDescent="0.25">
      <c r="A382" s="144">
        <v>381</v>
      </c>
      <c r="B382" s="140" t="s">
        <v>249</v>
      </c>
      <c r="C382" s="143" t="s">
        <v>456</v>
      </c>
    </row>
    <row r="383" spans="1:3" x14ac:dyDescent="0.25">
      <c r="A383" s="144">
        <v>382</v>
      </c>
      <c r="B383" s="140" t="s">
        <v>249</v>
      </c>
      <c r="C383" s="143" t="s">
        <v>456</v>
      </c>
    </row>
    <row r="384" spans="1:3" x14ac:dyDescent="0.25">
      <c r="A384" s="144">
        <v>384</v>
      </c>
      <c r="B384" s="140" t="s">
        <v>261</v>
      </c>
      <c r="C384" s="143" t="s">
        <v>456</v>
      </c>
    </row>
    <row r="385" spans="1:3" x14ac:dyDescent="0.25">
      <c r="A385" s="144">
        <v>385</v>
      </c>
      <c r="B385" s="140" t="s">
        <v>249</v>
      </c>
      <c r="C385" s="143" t="s">
        <v>457</v>
      </c>
    </row>
    <row r="386" spans="1:3" x14ac:dyDescent="0.25">
      <c r="A386" s="144">
        <v>386</v>
      </c>
      <c r="B386" s="140" t="s">
        <v>229</v>
      </c>
      <c r="C386" s="143" t="s">
        <v>457</v>
      </c>
    </row>
    <row r="387" spans="1:3" x14ac:dyDescent="0.25">
      <c r="A387" s="144">
        <v>387</v>
      </c>
      <c r="B387" s="140" t="s">
        <v>254</v>
      </c>
      <c r="C387" s="143" t="s">
        <v>457</v>
      </c>
    </row>
    <row r="388" spans="1:3" x14ac:dyDescent="0.25">
      <c r="A388" s="144">
        <v>388</v>
      </c>
      <c r="B388" s="140" t="s">
        <v>249</v>
      </c>
      <c r="C388" s="143" t="s">
        <v>457</v>
      </c>
    </row>
    <row r="389" spans="1:3" x14ac:dyDescent="0.25">
      <c r="A389" s="144">
        <v>389</v>
      </c>
      <c r="B389" s="140" t="s">
        <v>240</v>
      </c>
      <c r="C389" s="143" t="s">
        <v>457</v>
      </c>
    </row>
    <row r="390" spans="1:3" x14ac:dyDescent="0.25">
      <c r="A390" s="144">
        <v>390</v>
      </c>
      <c r="B390" s="140" t="s">
        <v>249</v>
      </c>
      <c r="C390" s="143" t="s">
        <v>456</v>
      </c>
    </row>
    <row r="391" spans="1:3" x14ac:dyDescent="0.25">
      <c r="A391" s="144">
        <v>391</v>
      </c>
      <c r="B391" s="140" t="s">
        <v>322</v>
      </c>
      <c r="C391" s="143" t="s">
        <v>457</v>
      </c>
    </row>
    <row r="392" spans="1:3" x14ac:dyDescent="0.25">
      <c r="A392" s="144">
        <v>392</v>
      </c>
      <c r="B392" s="140" t="s">
        <v>323</v>
      </c>
      <c r="C392" s="143" t="s">
        <v>456</v>
      </c>
    </row>
    <row r="393" spans="1:3" x14ac:dyDescent="0.25">
      <c r="A393" s="144">
        <v>393</v>
      </c>
      <c r="B393" s="140" t="s">
        <v>324</v>
      </c>
      <c r="C393" s="143" t="s">
        <v>456</v>
      </c>
    </row>
    <row r="394" spans="1:3" x14ac:dyDescent="0.25">
      <c r="A394" s="144">
        <v>394</v>
      </c>
      <c r="B394" s="140" t="s">
        <v>280</v>
      </c>
      <c r="C394" s="143" t="s">
        <v>456</v>
      </c>
    </row>
    <row r="395" spans="1:3" x14ac:dyDescent="0.25">
      <c r="A395" s="144">
        <v>395</v>
      </c>
      <c r="B395" s="140" t="s">
        <v>325</v>
      </c>
      <c r="C395" s="143" t="s">
        <v>456</v>
      </c>
    </row>
    <row r="396" spans="1:3" x14ac:dyDescent="0.25">
      <c r="A396" s="144">
        <v>396</v>
      </c>
      <c r="B396" s="140" t="s">
        <v>259</v>
      </c>
      <c r="C396" s="143" t="s">
        <v>456</v>
      </c>
    </row>
    <row r="397" spans="1:3" x14ac:dyDescent="0.25">
      <c r="A397" s="144">
        <v>397</v>
      </c>
      <c r="B397" s="140" t="s">
        <v>326</v>
      </c>
      <c r="C397" s="143" t="s">
        <v>456</v>
      </c>
    </row>
    <row r="398" spans="1:3" x14ac:dyDescent="0.25">
      <c r="A398" s="144">
        <v>398</v>
      </c>
      <c r="B398" s="140" t="s">
        <v>327</v>
      </c>
      <c r="C398" s="143" t="s">
        <v>456</v>
      </c>
    </row>
    <row r="399" spans="1:3" x14ac:dyDescent="0.25">
      <c r="A399" s="144">
        <v>399</v>
      </c>
      <c r="B399" s="140" t="s">
        <v>328</v>
      </c>
      <c r="C399" s="143" t="s">
        <v>457</v>
      </c>
    </row>
    <row r="400" spans="1:3" x14ac:dyDescent="0.25">
      <c r="A400" s="144">
        <v>400</v>
      </c>
      <c r="B400" s="140" t="s">
        <v>279</v>
      </c>
      <c r="C400" s="143" t="s">
        <v>456</v>
      </c>
    </row>
    <row r="401" spans="1:3" x14ac:dyDescent="0.25">
      <c r="A401" s="144">
        <v>401</v>
      </c>
      <c r="B401" s="140" t="s">
        <v>329</v>
      </c>
      <c r="C401" s="143" t="s">
        <v>457</v>
      </c>
    </row>
    <row r="402" spans="1:3" x14ac:dyDescent="0.25">
      <c r="A402" s="144">
        <v>403</v>
      </c>
      <c r="B402" s="140" t="s">
        <v>235</v>
      </c>
      <c r="C402" s="143" t="s">
        <v>456</v>
      </c>
    </row>
    <row r="403" spans="1:3" x14ac:dyDescent="0.25">
      <c r="A403" s="144">
        <v>404</v>
      </c>
      <c r="B403" s="140" t="s">
        <v>330</v>
      </c>
      <c r="C403" s="143" t="s">
        <v>456</v>
      </c>
    </row>
    <row r="404" spans="1:3" x14ac:dyDescent="0.25">
      <c r="A404" s="144">
        <v>405</v>
      </c>
      <c r="B404" s="140" t="s">
        <v>331</v>
      </c>
      <c r="C404" s="143" t="s">
        <v>457</v>
      </c>
    </row>
    <row r="405" spans="1:3" x14ac:dyDescent="0.25">
      <c r="A405" s="144">
        <v>406</v>
      </c>
      <c r="B405" s="140" t="s">
        <v>332</v>
      </c>
      <c r="C405" s="143" t="s">
        <v>457</v>
      </c>
    </row>
    <row r="406" spans="1:3" x14ac:dyDescent="0.25">
      <c r="A406" s="144">
        <v>407</v>
      </c>
      <c r="B406" s="140" t="s">
        <v>333</v>
      </c>
      <c r="C406" s="143" t="s">
        <v>457</v>
      </c>
    </row>
    <row r="407" spans="1:3" x14ac:dyDescent="0.25">
      <c r="A407" s="144">
        <v>408</v>
      </c>
      <c r="B407" s="140" t="s">
        <v>334</v>
      </c>
      <c r="C407" s="143" t="s">
        <v>457</v>
      </c>
    </row>
    <row r="408" spans="1:3" x14ac:dyDescent="0.25">
      <c r="A408" s="144">
        <v>409</v>
      </c>
      <c r="B408" s="140" t="s">
        <v>335</v>
      </c>
      <c r="C408" s="143" t="s">
        <v>457</v>
      </c>
    </row>
    <row r="409" spans="1:3" x14ac:dyDescent="0.25">
      <c r="A409" s="144">
        <v>410</v>
      </c>
      <c r="B409" s="140" t="s">
        <v>336</v>
      </c>
      <c r="C409" s="143" t="s">
        <v>457</v>
      </c>
    </row>
    <row r="410" spans="1:3" x14ac:dyDescent="0.25">
      <c r="A410" s="144">
        <v>411</v>
      </c>
      <c r="B410" s="140" t="s">
        <v>337</v>
      </c>
      <c r="C410" s="143" t="s">
        <v>457</v>
      </c>
    </row>
    <row r="411" spans="1:3" x14ac:dyDescent="0.25">
      <c r="A411" s="144">
        <v>412</v>
      </c>
      <c r="B411" s="140" t="s">
        <v>338</v>
      </c>
      <c r="C411" s="143" t="s">
        <v>457</v>
      </c>
    </row>
    <row r="412" spans="1:3" x14ac:dyDescent="0.25">
      <c r="A412" s="144">
        <v>413</v>
      </c>
      <c r="B412" s="140" t="s">
        <v>339</v>
      </c>
      <c r="C412" s="143" t="s">
        <v>457</v>
      </c>
    </row>
    <row r="413" spans="1:3" x14ac:dyDescent="0.25">
      <c r="A413" s="144">
        <v>414</v>
      </c>
      <c r="B413" s="140" t="s">
        <v>340</v>
      </c>
      <c r="C413" s="143" t="s">
        <v>457</v>
      </c>
    </row>
    <row r="414" spans="1:3" x14ac:dyDescent="0.25">
      <c r="A414" s="144">
        <v>415</v>
      </c>
      <c r="B414" s="140" t="s">
        <v>341</v>
      </c>
      <c r="C414" s="143" t="s">
        <v>457</v>
      </c>
    </row>
    <row r="415" spans="1:3" x14ac:dyDescent="0.25">
      <c r="A415" s="144">
        <v>416</v>
      </c>
      <c r="B415" s="140" t="s">
        <v>342</v>
      </c>
      <c r="C415" s="143" t="s">
        <v>457</v>
      </c>
    </row>
    <row r="416" spans="1:3" x14ac:dyDescent="0.25">
      <c r="A416" s="144">
        <v>417</v>
      </c>
      <c r="B416" s="140" t="s">
        <v>343</v>
      </c>
      <c r="C416" s="143" t="s">
        <v>457</v>
      </c>
    </row>
    <row r="417" spans="1:3" x14ac:dyDescent="0.25">
      <c r="A417" s="144">
        <v>418</v>
      </c>
      <c r="B417" s="140" t="s">
        <v>344</v>
      </c>
      <c r="C417" s="143" t="s">
        <v>457</v>
      </c>
    </row>
    <row r="418" spans="1:3" x14ac:dyDescent="0.25">
      <c r="A418" s="144">
        <v>419</v>
      </c>
      <c r="B418" s="140" t="s">
        <v>345</v>
      </c>
      <c r="C418" s="143" t="s">
        <v>457</v>
      </c>
    </row>
    <row r="419" spans="1:3" x14ac:dyDescent="0.25">
      <c r="A419" s="144">
        <v>420</v>
      </c>
      <c r="B419" s="140" t="s">
        <v>346</v>
      </c>
      <c r="C419" s="143" t="s">
        <v>457</v>
      </c>
    </row>
    <row r="420" spans="1:3" x14ac:dyDescent="0.25">
      <c r="A420" s="144">
        <v>421</v>
      </c>
      <c r="B420" s="140" t="s">
        <v>347</v>
      </c>
      <c r="C420" s="143" t="s">
        <v>457</v>
      </c>
    </row>
    <row r="421" spans="1:3" x14ac:dyDescent="0.25">
      <c r="A421" s="144">
        <v>422</v>
      </c>
      <c r="B421" s="140" t="s">
        <v>348</v>
      </c>
      <c r="C421" s="143" t="s">
        <v>457</v>
      </c>
    </row>
    <row r="422" spans="1:3" x14ac:dyDescent="0.25">
      <c r="A422" s="144">
        <v>423</v>
      </c>
      <c r="B422" s="140" t="s">
        <v>349</v>
      </c>
      <c r="C422" s="143" t="s">
        <v>457</v>
      </c>
    </row>
    <row r="423" spans="1:3" x14ac:dyDescent="0.25">
      <c r="A423" s="144">
        <v>424</v>
      </c>
      <c r="B423" s="140" t="s">
        <v>350</v>
      </c>
      <c r="C423" s="143" t="s">
        <v>457</v>
      </c>
    </row>
    <row r="424" spans="1:3" x14ac:dyDescent="0.25">
      <c r="A424" s="144">
        <v>425</v>
      </c>
      <c r="B424" s="140" t="s">
        <v>351</v>
      </c>
      <c r="C424" s="143" t="s">
        <v>456</v>
      </c>
    </row>
    <row r="425" spans="1:3" x14ac:dyDescent="0.25">
      <c r="A425" s="144">
        <v>426</v>
      </c>
      <c r="B425" s="140" t="s">
        <v>261</v>
      </c>
      <c r="C425" s="143" t="s">
        <v>456</v>
      </c>
    </row>
    <row r="426" spans="1:3" x14ac:dyDescent="0.25">
      <c r="A426" s="144">
        <v>427</v>
      </c>
      <c r="B426" s="140" t="s">
        <v>352</v>
      </c>
      <c r="C426" s="143" t="s">
        <v>456</v>
      </c>
    </row>
    <row r="427" spans="1:3" x14ac:dyDescent="0.25">
      <c r="A427" s="144">
        <v>428</v>
      </c>
      <c r="B427" s="140" t="s">
        <v>353</v>
      </c>
      <c r="C427" s="143" t="s">
        <v>452</v>
      </c>
    </row>
    <row r="428" spans="1:3" x14ac:dyDescent="0.25">
      <c r="A428" s="144">
        <v>429</v>
      </c>
      <c r="B428" s="140" t="s">
        <v>354</v>
      </c>
      <c r="C428" s="143" t="s">
        <v>452</v>
      </c>
    </row>
    <row r="429" spans="1:3" x14ac:dyDescent="0.25">
      <c r="A429" s="144">
        <v>430</v>
      </c>
      <c r="B429" s="140" t="s">
        <v>355</v>
      </c>
      <c r="C429" s="143" t="s">
        <v>452</v>
      </c>
    </row>
    <row r="430" spans="1:3" x14ac:dyDescent="0.25">
      <c r="A430" s="144">
        <v>431</v>
      </c>
      <c r="B430" s="140" t="s">
        <v>356</v>
      </c>
      <c r="C430" s="143" t="s">
        <v>452</v>
      </c>
    </row>
    <row r="431" spans="1:3" x14ac:dyDescent="0.25">
      <c r="A431" s="144">
        <v>432</v>
      </c>
      <c r="B431" s="140" t="s">
        <v>261</v>
      </c>
      <c r="C431" s="143" t="s">
        <v>456</v>
      </c>
    </row>
    <row r="432" spans="1:3" x14ac:dyDescent="0.25">
      <c r="A432" s="144">
        <v>434</v>
      </c>
      <c r="B432" s="140" t="s">
        <v>357</v>
      </c>
      <c r="C432" s="143" t="s">
        <v>457</v>
      </c>
    </row>
    <row r="433" spans="1:3" x14ac:dyDescent="0.25">
      <c r="A433" s="144">
        <v>435</v>
      </c>
      <c r="B433" s="140" t="s">
        <v>358</v>
      </c>
      <c r="C433" s="143" t="s">
        <v>456</v>
      </c>
    </row>
    <row r="434" spans="1:3" x14ac:dyDescent="0.25">
      <c r="A434" s="144">
        <v>436</v>
      </c>
      <c r="B434" s="140" t="s">
        <v>359</v>
      </c>
      <c r="C434" s="143" t="s">
        <v>456</v>
      </c>
    </row>
    <row r="435" spans="1:3" x14ac:dyDescent="0.25">
      <c r="A435" s="144">
        <v>437</v>
      </c>
      <c r="B435" s="140" t="s">
        <v>360</v>
      </c>
      <c r="C435" s="143" t="s">
        <v>456</v>
      </c>
    </row>
    <row r="436" spans="1:3" x14ac:dyDescent="0.25">
      <c r="A436" s="144">
        <v>439</v>
      </c>
      <c r="B436" s="140" t="s">
        <v>361</v>
      </c>
      <c r="C436" s="143" t="s">
        <v>456</v>
      </c>
    </row>
    <row r="437" spans="1:3" x14ac:dyDescent="0.25">
      <c r="A437" s="144">
        <v>440</v>
      </c>
      <c r="B437" s="140" t="s">
        <v>362</v>
      </c>
      <c r="C437" s="143" t="s">
        <v>456</v>
      </c>
    </row>
    <row r="438" spans="1:3" x14ac:dyDescent="0.25">
      <c r="A438" s="144">
        <v>441</v>
      </c>
      <c r="B438" s="140" t="s">
        <v>265</v>
      </c>
      <c r="C438" s="143" t="s">
        <v>456</v>
      </c>
    </row>
    <row r="439" spans="1:3" x14ac:dyDescent="0.25">
      <c r="A439" s="144">
        <v>442</v>
      </c>
      <c r="B439" s="140" t="s">
        <v>261</v>
      </c>
      <c r="C439" s="143" t="s">
        <v>457</v>
      </c>
    </row>
    <row r="440" spans="1:3" x14ac:dyDescent="0.25">
      <c r="A440" s="144">
        <v>443</v>
      </c>
      <c r="B440" s="140" t="s">
        <v>301</v>
      </c>
      <c r="C440" s="143" t="s">
        <v>456</v>
      </c>
    </row>
    <row r="441" spans="1:3" x14ac:dyDescent="0.25">
      <c r="A441" s="144">
        <v>444</v>
      </c>
      <c r="B441" s="140" t="s">
        <v>304</v>
      </c>
      <c r="C441" s="143" t="s">
        <v>456</v>
      </c>
    </row>
    <row r="442" spans="1:3" x14ac:dyDescent="0.25">
      <c r="A442" s="144">
        <v>444</v>
      </c>
      <c r="B442" s="140" t="s">
        <v>304</v>
      </c>
      <c r="C442" s="143" t="s">
        <v>457</v>
      </c>
    </row>
    <row r="443" spans="1:3" x14ac:dyDescent="0.25">
      <c r="A443" s="144">
        <v>445</v>
      </c>
      <c r="B443" s="140" t="s">
        <v>363</v>
      </c>
      <c r="C443" s="143" t="s">
        <v>456</v>
      </c>
    </row>
    <row r="444" spans="1:3" x14ac:dyDescent="0.25">
      <c r="A444" s="144">
        <v>446</v>
      </c>
      <c r="B444" s="140" t="s">
        <v>363</v>
      </c>
      <c r="C444" s="143" t="s">
        <v>456</v>
      </c>
    </row>
    <row r="445" spans="1:3" x14ac:dyDescent="0.25">
      <c r="A445" s="144">
        <v>447</v>
      </c>
      <c r="B445" s="140" t="s">
        <v>275</v>
      </c>
      <c r="C445" s="143" t="s">
        <v>456</v>
      </c>
    </row>
    <row r="446" spans="1:3" x14ac:dyDescent="0.25">
      <c r="A446" s="144">
        <v>448</v>
      </c>
      <c r="B446" s="140" t="s">
        <v>275</v>
      </c>
      <c r="C446" s="143" t="s">
        <v>456</v>
      </c>
    </row>
    <row r="447" spans="1:3" x14ac:dyDescent="0.25">
      <c r="A447" s="144">
        <v>449</v>
      </c>
      <c r="B447" s="140" t="s">
        <v>275</v>
      </c>
      <c r="C447" s="143" t="s">
        <v>456</v>
      </c>
    </row>
    <row r="448" spans="1:3" x14ac:dyDescent="0.25">
      <c r="A448" s="144">
        <v>450</v>
      </c>
      <c r="B448" s="140" t="s">
        <v>275</v>
      </c>
      <c r="C448" s="143" t="s">
        <v>456</v>
      </c>
    </row>
    <row r="449" spans="1:3" x14ac:dyDescent="0.25">
      <c r="A449" s="144">
        <v>451</v>
      </c>
      <c r="B449" s="140" t="s">
        <v>275</v>
      </c>
      <c r="C449" s="143" t="s">
        <v>456</v>
      </c>
    </row>
    <row r="450" spans="1:3" x14ac:dyDescent="0.25">
      <c r="A450" s="144">
        <v>452</v>
      </c>
      <c r="B450" s="140" t="s">
        <v>275</v>
      </c>
      <c r="C450" s="143" t="s">
        <v>456</v>
      </c>
    </row>
    <row r="451" spans="1:3" x14ac:dyDescent="0.25">
      <c r="A451" s="144">
        <v>453</v>
      </c>
      <c r="B451" s="140" t="s">
        <v>275</v>
      </c>
      <c r="C451" s="143" t="s">
        <v>456</v>
      </c>
    </row>
    <row r="452" spans="1:3" x14ac:dyDescent="0.25">
      <c r="A452" s="144">
        <v>454</v>
      </c>
      <c r="B452" s="140" t="s">
        <v>275</v>
      </c>
      <c r="C452" s="143" t="s">
        <v>456</v>
      </c>
    </row>
    <row r="453" spans="1:3" x14ac:dyDescent="0.25">
      <c r="A453" s="144">
        <v>455</v>
      </c>
      <c r="B453" s="140" t="s">
        <v>275</v>
      </c>
      <c r="C453" s="143" t="s">
        <v>456</v>
      </c>
    </row>
    <row r="454" spans="1:3" x14ac:dyDescent="0.25">
      <c r="A454" s="144">
        <v>456</v>
      </c>
      <c r="B454" s="140" t="s">
        <v>275</v>
      </c>
      <c r="C454" s="143" t="s">
        <v>456</v>
      </c>
    </row>
    <row r="455" spans="1:3" x14ac:dyDescent="0.25">
      <c r="A455" s="144">
        <v>459</v>
      </c>
      <c r="B455" s="140" t="s">
        <v>275</v>
      </c>
      <c r="C455" s="143" t="s">
        <v>456</v>
      </c>
    </row>
    <row r="456" spans="1:3" x14ac:dyDescent="0.25">
      <c r="A456" s="144">
        <v>460</v>
      </c>
      <c r="B456" s="140" t="s">
        <v>364</v>
      </c>
      <c r="C456" s="143" t="s">
        <v>457</v>
      </c>
    </row>
    <row r="457" spans="1:3" x14ac:dyDescent="0.25">
      <c r="A457" s="144">
        <v>461</v>
      </c>
      <c r="B457" s="140" t="s">
        <v>364</v>
      </c>
      <c r="C457" s="143" t="s">
        <v>457</v>
      </c>
    </row>
    <row r="458" spans="1:3" x14ac:dyDescent="0.25">
      <c r="A458" s="144">
        <v>462</v>
      </c>
      <c r="B458" s="140" t="s">
        <v>365</v>
      </c>
      <c r="C458" s="143" t="s">
        <v>457</v>
      </c>
    </row>
    <row r="459" spans="1:3" x14ac:dyDescent="0.25">
      <c r="A459" s="144">
        <v>463</v>
      </c>
      <c r="B459" s="140" t="s">
        <v>366</v>
      </c>
      <c r="C459" s="143" t="s">
        <v>457</v>
      </c>
    </row>
    <row r="460" spans="1:3" x14ac:dyDescent="0.25">
      <c r="A460" s="144">
        <v>464</v>
      </c>
      <c r="B460" s="140" t="s">
        <v>367</v>
      </c>
      <c r="C460" s="143" t="s">
        <v>456</v>
      </c>
    </row>
    <row r="461" spans="1:3" x14ac:dyDescent="0.25">
      <c r="A461" s="144">
        <v>465</v>
      </c>
      <c r="B461" s="140" t="s">
        <v>368</v>
      </c>
      <c r="C461" s="143" t="s">
        <v>456</v>
      </c>
    </row>
    <row r="462" spans="1:3" x14ac:dyDescent="0.25">
      <c r="A462" s="144">
        <v>466</v>
      </c>
      <c r="B462" s="140" t="s">
        <v>369</v>
      </c>
      <c r="C462" s="143" t="s">
        <v>456</v>
      </c>
    </row>
    <row r="463" spans="1:3" x14ac:dyDescent="0.25">
      <c r="A463" s="144">
        <v>467</v>
      </c>
      <c r="B463" s="140" t="s">
        <v>369</v>
      </c>
      <c r="C463" s="143" t="s">
        <v>456</v>
      </c>
    </row>
    <row r="464" spans="1:3" x14ac:dyDescent="0.25">
      <c r="A464" s="144">
        <v>468</v>
      </c>
      <c r="B464" s="140" t="s">
        <v>369</v>
      </c>
      <c r="C464" s="143" t="s">
        <v>456</v>
      </c>
    </row>
    <row r="465" spans="1:3" x14ac:dyDescent="0.25">
      <c r="A465" s="144">
        <v>469</v>
      </c>
      <c r="B465" s="140" t="s">
        <v>369</v>
      </c>
      <c r="C465" s="143" t="s">
        <v>456</v>
      </c>
    </row>
    <row r="466" spans="1:3" x14ac:dyDescent="0.25">
      <c r="A466" s="144">
        <v>470</v>
      </c>
      <c r="B466" s="140" t="s">
        <v>369</v>
      </c>
      <c r="C466" s="143" t="s">
        <v>456</v>
      </c>
    </row>
    <row r="467" spans="1:3" x14ac:dyDescent="0.25">
      <c r="A467" s="144">
        <v>473</v>
      </c>
      <c r="B467" s="140" t="s">
        <v>370</v>
      </c>
      <c r="C467" s="143" t="s">
        <v>456</v>
      </c>
    </row>
    <row r="468" spans="1:3" x14ac:dyDescent="0.25">
      <c r="A468" s="144">
        <v>474</v>
      </c>
      <c r="B468" s="140" t="s">
        <v>371</v>
      </c>
      <c r="C468" s="143" t="s">
        <v>457</v>
      </c>
    </row>
    <row r="469" spans="1:3" x14ac:dyDescent="0.25">
      <c r="A469" s="144">
        <v>475</v>
      </c>
      <c r="B469" s="140" t="s">
        <v>372</v>
      </c>
      <c r="C469" s="143" t="s">
        <v>456</v>
      </c>
    </row>
    <row r="470" spans="1:3" x14ac:dyDescent="0.25">
      <c r="A470" s="144">
        <v>476</v>
      </c>
      <c r="B470" s="140" t="s">
        <v>373</v>
      </c>
      <c r="C470" s="143" t="s">
        <v>457</v>
      </c>
    </row>
    <row r="471" spans="1:3" x14ac:dyDescent="0.25">
      <c r="A471" s="144">
        <v>477</v>
      </c>
      <c r="B471" s="140" t="s">
        <v>373</v>
      </c>
      <c r="C471" s="143" t="s">
        <v>457</v>
      </c>
    </row>
    <row r="472" spans="1:3" x14ac:dyDescent="0.25">
      <c r="A472" s="144">
        <v>478</v>
      </c>
      <c r="B472" s="140" t="s">
        <v>304</v>
      </c>
      <c r="C472" s="143" t="s">
        <v>456</v>
      </c>
    </row>
    <row r="473" spans="1:3" x14ac:dyDescent="0.25">
      <c r="A473" s="144">
        <v>479</v>
      </c>
      <c r="B473" s="140" t="s">
        <v>361</v>
      </c>
      <c r="C473" s="143" t="s">
        <v>456</v>
      </c>
    </row>
    <row r="474" spans="1:3" x14ac:dyDescent="0.25">
      <c r="A474" s="144">
        <v>480</v>
      </c>
      <c r="B474" s="140" t="s">
        <v>361</v>
      </c>
      <c r="C474" s="143" t="s">
        <v>456</v>
      </c>
    </row>
    <row r="475" spans="1:3" x14ac:dyDescent="0.25">
      <c r="A475" s="144">
        <v>481</v>
      </c>
      <c r="B475" s="140" t="s">
        <v>361</v>
      </c>
      <c r="C475" s="143" t="s">
        <v>456</v>
      </c>
    </row>
    <row r="476" spans="1:3" x14ac:dyDescent="0.25">
      <c r="A476" s="144">
        <v>482</v>
      </c>
      <c r="B476" s="140" t="s">
        <v>374</v>
      </c>
      <c r="C476" s="143" t="s">
        <v>453</v>
      </c>
    </row>
    <row r="477" spans="1:3" x14ac:dyDescent="0.25">
      <c r="A477" s="144">
        <v>483</v>
      </c>
      <c r="B477" s="140" t="s">
        <v>375</v>
      </c>
      <c r="C477" s="143" t="s">
        <v>453</v>
      </c>
    </row>
    <row r="478" spans="1:3" x14ac:dyDescent="0.25">
      <c r="A478" s="144">
        <v>484</v>
      </c>
      <c r="B478" s="140" t="s">
        <v>376</v>
      </c>
      <c r="C478" s="143" t="s">
        <v>453</v>
      </c>
    </row>
    <row r="479" spans="1:3" x14ac:dyDescent="0.25">
      <c r="A479" s="144">
        <v>485</v>
      </c>
      <c r="B479" s="140" t="s">
        <v>377</v>
      </c>
      <c r="C479" s="143" t="s">
        <v>453</v>
      </c>
    </row>
    <row r="480" spans="1:3" x14ac:dyDescent="0.25">
      <c r="A480" s="144">
        <v>486</v>
      </c>
      <c r="B480" s="140" t="s">
        <v>378</v>
      </c>
      <c r="C480" s="143" t="s">
        <v>453</v>
      </c>
    </row>
    <row r="481" spans="1:3" x14ac:dyDescent="0.25">
      <c r="A481" s="144">
        <v>487</v>
      </c>
      <c r="B481" s="140" t="s">
        <v>379</v>
      </c>
      <c r="C481" s="143" t="s">
        <v>453</v>
      </c>
    </row>
    <row r="482" spans="1:3" x14ac:dyDescent="0.25">
      <c r="A482" s="144">
        <v>488</v>
      </c>
      <c r="B482" s="140" t="s">
        <v>380</v>
      </c>
      <c r="C482" s="143" t="s">
        <v>453</v>
      </c>
    </row>
    <row r="483" spans="1:3" x14ac:dyDescent="0.25">
      <c r="A483" s="144">
        <v>489</v>
      </c>
      <c r="B483" s="140" t="s">
        <v>381</v>
      </c>
      <c r="C483" s="143" t="s">
        <v>453</v>
      </c>
    </row>
    <row r="484" spans="1:3" x14ac:dyDescent="0.25">
      <c r="A484" s="144">
        <v>490</v>
      </c>
      <c r="B484" s="140" t="s">
        <v>382</v>
      </c>
      <c r="C484" s="143" t="s">
        <v>453</v>
      </c>
    </row>
    <row r="485" spans="1:3" x14ac:dyDescent="0.25">
      <c r="A485" s="144">
        <v>491</v>
      </c>
      <c r="B485" s="140" t="s">
        <v>383</v>
      </c>
      <c r="C485" s="143" t="s">
        <v>453</v>
      </c>
    </row>
    <row r="486" spans="1:3" x14ac:dyDescent="0.25">
      <c r="A486" s="144">
        <v>492</v>
      </c>
      <c r="B486" s="140" t="s">
        <v>384</v>
      </c>
      <c r="C486" s="143" t="s">
        <v>453</v>
      </c>
    </row>
    <row r="487" spans="1:3" x14ac:dyDescent="0.25">
      <c r="A487" s="144">
        <v>493</v>
      </c>
      <c r="B487" s="140" t="s">
        <v>385</v>
      </c>
      <c r="C487" s="143" t="s">
        <v>453</v>
      </c>
    </row>
    <row r="488" spans="1:3" x14ac:dyDescent="0.25">
      <c r="A488" s="144">
        <v>494</v>
      </c>
      <c r="B488" s="140" t="s">
        <v>386</v>
      </c>
      <c r="C488" s="143" t="s">
        <v>453</v>
      </c>
    </row>
    <row r="489" spans="1:3" x14ac:dyDescent="0.25">
      <c r="A489" s="144">
        <v>495</v>
      </c>
      <c r="B489" s="140" t="s">
        <v>387</v>
      </c>
      <c r="C489" s="143" t="s">
        <v>453</v>
      </c>
    </row>
    <row r="490" spans="1:3" x14ac:dyDescent="0.25">
      <c r="A490" s="144">
        <v>496</v>
      </c>
      <c r="B490" s="140" t="s">
        <v>388</v>
      </c>
      <c r="C490" s="143" t="s">
        <v>453</v>
      </c>
    </row>
    <row r="491" spans="1:3" x14ac:dyDescent="0.25">
      <c r="A491" s="144">
        <v>497</v>
      </c>
      <c r="B491" s="140" t="s">
        <v>389</v>
      </c>
      <c r="C491" s="143" t="s">
        <v>453</v>
      </c>
    </row>
    <row r="492" spans="1:3" x14ac:dyDescent="0.25">
      <c r="A492" s="144">
        <v>498</v>
      </c>
      <c r="B492" s="140" t="s">
        <v>390</v>
      </c>
      <c r="C492" s="143" t="s">
        <v>453</v>
      </c>
    </row>
    <row r="493" spans="1:3" x14ac:dyDescent="0.25">
      <c r="A493" s="144">
        <v>701</v>
      </c>
      <c r="B493" s="140" t="s">
        <v>391</v>
      </c>
      <c r="C493" s="143" t="s">
        <v>457</v>
      </c>
    </row>
    <row r="494" spans="1:3" x14ac:dyDescent="0.25">
      <c r="A494" s="144">
        <v>702</v>
      </c>
      <c r="B494" s="140" t="s">
        <v>391</v>
      </c>
      <c r="C494" s="143" t="s">
        <v>457</v>
      </c>
    </row>
    <row r="495" spans="1:3" x14ac:dyDescent="0.25">
      <c r="A495" s="144">
        <v>703</v>
      </c>
      <c r="B495" s="140" t="s">
        <v>327</v>
      </c>
      <c r="C495" s="143" t="s">
        <v>457</v>
      </c>
    </row>
    <row r="496" spans="1:3" x14ac:dyDescent="0.25">
      <c r="A496" s="144">
        <v>704</v>
      </c>
      <c r="B496" s="140" t="s">
        <v>327</v>
      </c>
      <c r="C496" s="143" t="s">
        <v>457</v>
      </c>
    </row>
    <row r="497" spans="1:3" x14ac:dyDescent="0.25">
      <c r="A497" s="144">
        <v>705</v>
      </c>
      <c r="B497" s="140" t="s">
        <v>327</v>
      </c>
      <c r="C497" s="143" t="s">
        <v>457</v>
      </c>
    </row>
    <row r="498" spans="1:3" x14ac:dyDescent="0.25">
      <c r="A498" s="144">
        <v>706</v>
      </c>
      <c r="B498" s="140" t="s">
        <v>327</v>
      </c>
      <c r="C498" s="143" t="s">
        <v>457</v>
      </c>
    </row>
    <row r="499" spans="1:3" x14ac:dyDescent="0.25">
      <c r="A499" s="144">
        <v>707</v>
      </c>
      <c r="B499" s="140" t="s">
        <v>327</v>
      </c>
      <c r="C499" s="143" t="s">
        <v>457</v>
      </c>
    </row>
    <row r="500" spans="1:3" x14ac:dyDescent="0.25">
      <c r="A500" s="144">
        <v>708</v>
      </c>
      <c r="B500" s="140" t="s">
        <v>327</v>
      </c>
      <c r="C500" s="143" t="s">
        <v>457</v>
      </c>
    </row>
    <row r="501" spans="1:3" x14ac:dyDescent="0.25">
      <c r="A501" s="144">
        <v>709</v>
      </c>
      <c r="B501" s="140" t="s">
        <v>327</v>
      </c>
      <c r="C501" s="143" t="s">
        <v>457</v>
      </c>
    </row>
    <row r="502" spans="1:3" x14ac:dyDescent="0.25">
      <c r="A502" s="144">
        <v>710</v>
      </c>
      <c r="B502" s="140" t="s">
        <v>327</v>
      </c>
      <c r="C502" s="143" t="s">
        <v>457</v>
      </c>
    </row>
    <row r="503" spans="1:3" x14ac:dyDescent="0.25">
      <c r="A503" s="144">
        <v>711</v>
      </c>
      <c r="B503" s="140" t="s">
        <v>327</v>
      </c>
      <c r="C503" s="143" t="s">
        <v>457</v>
      </c>
    </row>
    <row r="504" spans="1:3" x14ac:dyDescent="0.25">
      <c r="A504" s="144">
        <v>712</v>
      </c>
      <c r="B504" s="140" t="s">
        <v>392</v>
      </c>
      <c r="C504" s="143" t="s">
        <v>457</v>
      </c>
    </row>
    <row r="505" spans="1:3" x14ac:dyDescent="0.25">
      <c r="A505" s="144">
        <v>713</v>
      </c>
      <c r="B505" s="140" t="s">
        <v>392</v>
      </c>
      <c r="C505" s="143" t="s">
        <v>457</v>
      </c>
    </row>
    <row r="506" spans="1:3" x14ac:dyDescent="0.25">
      <c r="A506" s="144">
        <v>714</v>
      </c>
      <c r="B506" s="140" t="s">
        <v>392</v>
      </c>
      <c r="C506" s="143" t="s">
        <v>457</v>
      </c>
    </row>
    <row r="507" spans="1:3" x14ac:dyDescent="0.25">
      <c r="A507" s="144">
        <v>715</v>
      </c>
      <c r="B507" s="140" t="s">
        <v>392</v>
      </c>
      <c r="C507" s="143" t="s">
        <v>457</v>
      </c>
    </row>
    <row r="508" spans="1:3" x14ac:dyDescent="0.25">
      <c r="A508" s="144">
        <v>716</v>
      </c>
      <c r="B508" s="140" t="s">
        <v>393</v>
      </c>
      <c r="C508" s="143" t="s">
        <v>457</v>
      </c>
    </row>
    <row r="509" spans="1:3" x14ac:dyDescent="0.25">
      <c r="A509" s="144">
        <v>717</v>
      </c>
      <c r="B509" s="140" t="s">
        <v>393</v>
      </c>
      <c r="C509" s="143" t="s">
        <v>457</v>
      </c>
    </row>
    <row r="510" spans="1:3" x14ac:dyDescent="0.25">
      <c r="A510" s="144">
        <v>718</v>
      </c>
      <c r="B510" s="140" t="s">
        <v>394</v>
      </c>
      <c r="C510" s="143" t="s">
        <v>457</v>
      </c>
    </row>
    <row r="511" spans="1:3" x14ac:dyDescent="0.25">
      <c r="A511" s="144">
        <v>719</v>
      </c>
      <c r="B511" s="140" t="s">
        <v>394</v>
      </c>
      <c r="C511" s="143" t="s">
        <v>457</v>
      </c>
    </row>
    <row r="512" spans="1:3" x14ac:dyDescent="0.25">
      <c r="A512" s="144">
        <v>720</v>
      </c>
      <c r="B512" s="140" t="s">
        <v>262</v>
      </c>
      <c r="C512" s="143" t="s">
        <v>456</v>
      </c>
    </row>
    <row r="513" spans="1:3" x14ac:dyDescent="0.25">
      <c r="A513" s="144">
        <v>721</v>
      </c>
      <c r="B513" s="140" t="s">
        <v>395</v>
      </c>
      <c r="C513" s="143" t="s">
        <v>456</v>
      </c>
    </row>
    <row r="514" spans="1:3" x14ac:dyDescent="0.25">
      <c r="A514" s="144">
        <v>722</v>
      </c>
      <c r="B514" s="140" t="s">
        <v>395</v>
      </c>
      <c r="C514" s="143" t="s">
        <v>456</v>
      </c>
    </row>
    <row r="515" spans="1:3" x14ac:dyDescent="0.25">
      <c r="A515" s="144">
        <v>723</v>
      </c>
      <c r="B515" s="140" t="s">
        <v>395</v>
      </c>
      <c r="C515" s="143" t="s">
        <v>456</v>
      </c>
    </row>
    <row r="516" spans="1:3" x14ac:dyDescent="0.25">
      <c r="A516" s="144">
        <v>724</v>
      </c>
      <c r="B516" s="140" t="s">
        <v>395</v>
      </c>
      <c r="C516" s="143" t="s">
        <v>456</v>
      </c>
    </row>
    <row r="517" spans="1:3" x14ac:dyDescent="0.25">
      <c r="A517" s="144">
        <v>725</v>
      </c>
      <c r="B517" s="140" t="s">
        <v>395</v>
      </c>
      <c r="C517" s="143" t="s">
        <v>456</v>
      </c>
    </row>
    <row r="518" spans="1:3" x14ac:dyDescent="0.25">
      <c r="A518" s="144">
        <v>726</v>
      </c>
      <c r="B518" s="140" t="s">
        <v>395</v>
      </c>
      <c r="C518" s="143" t="s">
        <v>456</v>
      </c>
    </row>
    <row r="519" spans="1:3" x14ac:dyDescent="0.25">
      <c r="A519" s="144">
        <v>727</v>
      </c>
      <c r="B519" s="140" t="s">
        <v>395</v>
      </c>
      <c r="C519" s="143" t="s">
        <v>456</v>
      </c>
    </row>
    <row r="520" spans="1:3" x14ac:dyDescent="0.25">
      <c r="A520" s="144">
        <v>728</v>
      </c>
      <c r="B520" s="140" t="s">
        <v>396</v>
      </c>
      <c r="C520" s="143" t="s">
        <v>456</v>
      </c>
    </row>
    <row r="521" spans="1:3" x14ac:dyDescent="0.25">
      <c r="A521" s="144">
        <v>729</v>
      </c>
      <c r="B521" s="140" t="s">
        <v>395</v>
      </c>
      <c r="C521" s="143" t="s">
        <v>456</v>
      </c>
    </row>
    <row r="522" spans="1:3" x14ac:dyDescent="0.25">
      <c r="A522" s="144">
        <v>730</v>
      </c>
      <c r="B522" s="140" t="s">
        <v>396</v>
      </c>
      <c r="C522" s="143" t="s">
        <v>456</v>
      </c>
    </row>
    <row r="523" spans="1:3" x14ac:dyDescent="0.25">
      <c r="A523" s="144">
        <v>731</v>
      </c>
      <c r="B523" s="140" t="s">
        <v>395</v>
      </c>
      <c r="C523" s="143" t="s">
        <v>456</v>
      </c>
    </row>
    <row r="524" spans="1:3" x14ac:dyDescent="0.25">
      <c r="A524" s="144">
        <v>732</v>
      </c>
      <c r="B524" s="140" t="s">
        <v>396</v>
      </c>
      <c r="C524" s="143" t="s">
        <v>456</v>
      </c>
    </row>
    <row r="525" spans="1:3" x14ac:dyDescent="0.25">
      <c r="A525" s="144">
        <v>733</v>
      </c>
      <c r="B525" s="140" t="s">
        <v>395</v>
      </c>
      <c r="C525" s="143" t="s">
        <v>456</v>
      </c>
    </row>
    <row r="526" spans="1:3" x14ac:dyDescent="0.25">
      <c r="A526" s="144">
        <v>734</v>
      </c>
      <c r="B526" s="140" t="s">
        <v>396</v>
      </c>
      <c r="C526" s="143" t="s">
        <v>456</v>
      </c>
    </row>
    <row r="527" spans="1:3" x14ac:dyDescent="0.25">
      <c r="A527" s="144">
        <v>735</v>
      </c>
      <c r="B527" s="140" t="s">
        <v>395</v>
      </c>
      <c r="C527" s="143" t="s">
        <v>456</v>
      </c>
    </row>
    <row r="528" spans="1:3" x14ac:dyDescent="0.25">
      <c r="A528" s="144">
        <v>736</v>
      </c>
      <c r="B528" s="140" t="s">
        <v>396</v>
      </c>
      <c r="C528" s="143" t="s">
        <v>456</v>
      </c>
    </row>
    <row r="529" spans="1:3" x14ac:dyDescent="0.25">
      <c r="A529" s="144">
        <v>737</v>
      </c>
      <c r="B529" s="140" t="s">
        <v>395</v>
      </c>
      <c r="C529" s="143" t="s">
        <v>456</v>
      </c>
    </row>
    <row r="530" spans="1:3" x14ac:dyDescent="0.25">
      <c r="A530" s="144">
        <v>738</v>
      </c>
      <c r="B530" s="140" t="s">
        <v>396</v>
      </c>
      <c r="C530" s="143" t="s">
        <v>456</v>
      </c>
    </row>
    <row r="531" spans="1:3" x14ac:dyDescent="0.25">
      <c r="A531" s="144">
        <v>739</v>
      </c>
      <c r="B531" s="140" t="s">
        <v>395</v>
      </c>
      <c r="C531" s="143" t="s">
        <v>456</v>
      </c>
    </row>
    <row r="532" spans="1:3" x14ac:dyDescent="0.25">
      <c r="A532" s="144">
        <v>740</v>
      </c>
      <c r="B532" s="140" t="s">
        <v>396</v>
      </c>
      <c r="C532" s="143" t="s">
        <v>456</v>
      </c>
    </row>
    <row r="533" spans="1:3" x14ac:dyDescent="0.25">
      <c r="A533" s="144">
        <v>741</v>
      </c>
      <c r="B533" s="140" t="s">
        <v>395</v>
      </c>
      <c r="C533" s="143" t="s">
        <v>456</v>
      </c>
    </row>
    <row r="534" spans="1:3" x14ac:dyDescent="0.25">
      <c r="A534" s="144">
        <v>742</v>
      </c>
      <c r="B534" s="140" t="s">
        <v>396</v>
      </c>
      <c r="C534" s="143" t="s">
        <v>456</v>
      </c>
    </row>
    <row r="535" spans="1:3" x14ac:dyDescent="0.25">
      <c r="A535" s="144">
        <v>743</v>
      </c>
      <c r="B535" s="140" t="s">
        <v>395</v>
      </c>
      <c r="C535" s="143" t="s">
        <v>456</v>
      </c>
    </row>
    <row r="536" spans="1:3" x14ac:dyDescent="0.25">
      <c r="A536" s="144">
        <v>744</v>
      </c>
      <c r="B536" s="140" t="s">
        <v>396</v>
      </c>
      <c r="C536" s="143" t="s">
        <v>456</v>
      </c>
    </row>
    <row r="537" spans="1:3" x14ac:dyDescent="0.25">
      <c r="A537" s="144">
        <v>745</v>
      </c>
      <c r="B537" s="140" t="s">
        <v>395</v>
      </c>
      <c r="C537" s="143" t="s">
        <v>456</v>
      </c>
    </row>
    <row r="538" spans="1:3" x14ac:dyDescent="0.25">
      <c r="A538" s="144">
        <v>746</v>
      </c>
      <c r="B538" s="140" t="s">
        <v>396</v>
      </c>
      <c r="C538" s="143" t="s">
        <v>456</v>
      </c>
    </row>
    <row r="539" spans="1:3" x14ac:dyDescent="0.25">
      <c r="A539" s="144">
        <v>747</v>
      </c>
      <c r="B539" s="140" t="s">
        <v>395</v>
      </c>
      <c r="C539" s="143" t="s">
        <v>456</v>
      </c>
    </row>
    <row r="540" spans="1:3" x14ac:dyDescent="0.25">
      <c r="A540" s="144">
        <v>748</v>
      </c>
      <c r="B540" s="140" t="s">
        <v>395</v>
      </c>
      <c r="C540" s="143" t="s">
        <v>456</v>
      </c>
    </row>
    <row r="541" spans="1:3" x14ac:dyDescent="0.25">
      <c r="A541" s="144">
        <v>749</v>
      </c>
      <c r="B541" s="140" t="s">
        <v>396</v>
      </c>
      <c r="C541" s="143" t="s">
        <v>456</v>
      </c>
    </row>
    <row r="542" spans="1:3" x14ac:dyDescent="0.25">
      <c r="A542" s="144">
        <v>752</v>
      </c>
      <c r="B542" s="140" t="s">
        <v>395</v>
      </c>
      <c r="C542" s="143" t="s">
        <v>456</v>
      </c>
    </row>
    <row r="543" spans="1:3" x14ac:dyDescent="0.25">
      <c r="A543" s="144">
        <v>753</v>
      </c>
      <c r="B543" s="140" t="s">
        <v>397</v>
      </c>
      <c r="C543" s="143" t="s">
        <v>456</v>
      </c>
    </row>
    <row r="544" spans="1:3" x14ac:dyDescent="0.25">
      <c r="A544" s="144">
        <v>754</v>
      </c>
      <c r="B544" s="140" t="s">
        <v>395</v>
      </c>
      <c r="C544" s="143" t="s">
        <v>456</v>
      </c>
    </row>
    <row r="545" spans="1:3" x14ac:dyDescent="0.25">
      <c r="A545" s="144">
        <v>755</v>
      </c>
      <c r="B545" s="140" t="s">
        <v>397</v>
      </c>
      <c r="C545" s="143" t="s">
        <v>456</v>
      </c>
    </row>
    <row r="546" spans="1:3" x14ac:dyDescent="0.25">
      <c r="A546" s="144">
        <v>756</v>
      </c>
      <c r="B546" s="140" t="s">
        <v>395</v>
      </c>
      <c r="C546" s="143" t="s">
        <v>456</v>
      </c>
    </row>
    <row r="547" spans="1:3" x14ac:dyDescent="0.25">
      <c r="A547" s="144">
        <v>757</v>
      </c>
      <c r="B547" s="140" t="s">
        <v>397</v>
      </c>
      <c r="C547" s="143" t="s">
        <v>456</v>
      </c>
    </row>
    <row r="548" spans="1:3" x14ac:dyDescent="0.25">
      <c r="A548" s="144">
        <v>758</v>
      </c>
      <c r="B548" s="140" t="s">
        <v>395</v>
      </c>
      <c r="C548" s="143" t="s">
        <v>456</v>
      </c>
    </row>
    <row r="549" spans="1:3" x14ac:dyDescent="0.25">
      <c r="A549" s="144">
        <v>759</v>
      </c>
      <c r="B549" s="140" t="s">
        <v>397</v>
      </c>
      <c r="C549" s="143" t="s">
        <v>456</v>
      </c>
    </row>
    <row r="550" spans="1:3" x14ac:dyDescent="0.25">
      <c r="A550" s="144">
        <v>760</v>
      </c>
      <c r="B550" s="140" t="s">
        <v>395</v>
      </c>
      <c r="C550" s="143" t="s">
        <v>456</v>
      </c>
    </row>
    <row r="551" spans="1:3" x14ac:dyDescent="0.25">
      <c r="A551" s="144">
        <v>761</v>
      </c>
      <c r="B551" s="140" t="s">
        <v>397</v>
      </c>
      <c r="C551" s="143" t="s">
        <v>456</v>
      </c>
    </row>
    <row r="552" spans="1:3" x14ac:dyDescent="0.25">
      <c r="A552" s="144">
        <v>762</v>
      </c>
      <c r="B552" s="140" t="s">
        <v>395</v>
      </c>
      <c r="C552" s="143" t="s">
        <v>456</v>
      </c>
    </row>
    <row r="553" spans="1:3" x14ac:dyDescent="0.25">
      <c r="A553" s="144">
        <v>763</v>
      </c>
      <c r="B553" s="140" t="s">
        <v>397</v>
      </c>
      <c r="C553" s="143" t="s">
        <v>456</v>
      </c>
    </row>
    <row r="554" spans="1:3" x14ac:dyDescent="0.25">
      <c r="A554" s="144">
        <v>764</v>
      </c>
      <c r="B554" s="140" t="s">
        <v>395</v>
      </c>
      <c r="C554" s="143" t="s">
        <v>456</v>
      </c>
    </row>
    <row r="555" spans="1:3" x14ac:dyDescent="0.25">
      <c r="A555" s="144">
        <v>765</v>
      </c>
      <c r="B555" s="140" t="s">
        <v>397</v>
      </c>
      <c r="C555" s="143" t="s">
        <v>456</v>
      </c>
    </row>
    <row r="556" spans="1:3" x14ac:dyDescent="0.25">
      <c r="A556" s="144">
        <v>766</v>
      </c>
      <c r="B556" s="140" t="s">
        <v>395</v>
      </c>
      <c r="C556" s="143" t="s">
        <v>456</v>
      </c>
    </row>
    <row r="557" spans="1:3" x14ac:dyDescent="0.25">
      <c r="A557" s="144">
        <v>767</v>
      </c>
      <c r="B557" s="140" t="s">
        <v>397</v>
      </c>
      <c r="C557" s="143" t="s">
        <v>456</v>
      </c>
    </row>
    <row r="558" spans="1:3" x14ac:dyDescent="0.25">
      <c r="A558" s="144">
        <v>768</v>
      </c>
      <c r="B558" s="140" t="s">
        <v>395</v>
      </c>
      <c r="C558" s="143" t="s">
        <v>456</v>
      </c>
    </row>
    <row r="559" spans="1:3" x14ac:dyDescent="0.25">
      <c r="A559" s="144">
        <v>769</v>
      </c>
      <c r="B559" s="140" t="s">
        <v>397</v>
      </c>
      <c r="C559" s="143" t="s">
        <v>456</v>
      </c>
    </row>
    <row r="560" spans="1:3" x14ac:dyDescent="0.25">
      <c r="A560" s="144">
        <v>770</v>
      </c>
      <c r="B560" s="140" t="s">
        <v>398</v>
      </c>
      <c r="C560" s="143" t="s">
        <v>456</v>
      </c>
    </row>
    <row r="561" spans="1:3" x14ac:dyDescent="0.25">
      <c r="A561" s="144">
        <v>775</v>
      </c>
      <c r="B561" s="140" t="s">
        <v>399</v>
      </c>
      <c r="C561" s="143" t="s">
        <v>456</v>
      </c>
    </row>
    <row r="562" spans="1:3" x14ac:dyDescent="0.25">
      <c r="A562" s="144">
        <v>776</v>
      </c>
      <c r="B562" s="140" t="s">
        <v>399</v>
      </c>
      <c r="C562" s="143" t="s">
        <v>456</v>
      </c>
    </row>
    <row r="563" spans="1:3" x14ac:dyDescent="0.25">
      <c r="A563" s="144">
        <v>781</v>
      </c>
      <c r="B563" s="140" t="s">
        <v>395</v>
      </c>
      <c r="C563" s="143" t="s">
        <v>457</v>
      </c>
    </row>
    <row r="564" spans="1:3" x14ac:dyDescent="0.25">
      <c r="A564" s="144">
        <v>782</v>
      </c>
      <c r="B564" s="140" t="s">
        <v>395</v>
      </c>
      <c r="C564" s="143" t="s">
        <v>456</v>
      </c>
    </row>
    <row r="565" spans="1:3" x14ac:dyDescent="0.25">
      <c r="A565" s="144">
        <v>783</v>
      </c>
      <c r="B565" s="140" t="s">
        <v>395</v>
      </c>
      <c r="C565" s="143" t="s">
        <v>456</v>
      </c>
    </row>
    <row r="566" spans="1:3" x14ac:dyDescent="0.25">
      <c r="A566" s="144">
        <v>784</v>
      </c>
      <c r="B566" s="140" t="s">
        <v>395</v>
      </c>
      <c r="C566" s="143" t="s">
        <v>456</v>
      </c>
    </row>
    <row r="567" spans="1:3" x14ac:dyDescent="0.25">
      <c r="A567" s="144">
        <v>785</v>
      </c>
      <c r="B567" s="140" t="s">
        <v>395</v>
      </c>
      <c r="C567" s="143" t="s">
        <v>456</v>
      </c>
    </row>
    <row r="568" spans="1:3" x14ac:dyDescent="0.25">
      <c r="A568" s="144">
        <v>786</v>
      </c>
      <c r="B568" s="140" t="s">
        <v>395</v>
      </c>
      <c r="C568" s="143" t="s">
        <v>456</v>
      </c>
    </row>
    <row r="569" spans="1:3" x14ac:dyDescent="0.25">
      <c r="A569" s="144">
        <v>787</v>
      </c>
      <c r="B569" s="140" t="s">
        <v>400</v>
      </c>
      <c r="C569" s="143" t="s">
        <v>456</v>
      </c>
    </row>
    <row r="570" spans="1:3" x14ac:dyDescent="0.25">
      <c r="A570" s="144">
        <v>788</v>
      </c>
      <c r="B570" s="140" t="s">
        <v>401</v>
      </c>
      <c r="C570" s="143" t="s">
        <v>456</v>
      </c>
    </row>
    <row r="571" spans="1:3" x14ac:dyDescent="0.25">
      <c r="A571" s="144">
        <v>789</v>
      </c>
      <c r="B571" s="140" t="s">
        <v>402</v>
      </c>
      <c r="C571" s="143" t="s">
        <v>456</v>
      </c>
    </row>
    <row r="572" spans="1:3" x14ac:dyDescent="0.25">
      <c r="A572" s="144">
        <v>790</v>
      </c>
      <c r="B572" s="140" t="s">
        <v>403</v>
      </c>
      <c r="C572" s="143" t="s">
        <v>456</v>
      </c>
    </row>
    <row r="573" spans="1:3" x14ac:dyDescent="0.25">
      <c r="A573" s="144">
        <v>791</v>
      </c>
      <c r="B573" s="140" t="s">
        <v>404</v>
      </c>
      <c r="C573" s="143" t="s">
        <v>456</v>
      </c>
    </row>
    <row r="574" spans="1:3" x14ac:dyDescent="0.25">
      <c r="A574" s="144">
        <v>792</v>
      </c>
      <c r="B574" s="140" t="s">
        <v>405</v>
      </c>
      <c r="C574" s="143" t="s">
        <v>456</v>
      </c>
    </row>
    <row r="575" spans="1:3" x14ac:dyDescent="0.25">
      <c r="A575" s="144">
        <v>793</v>
      </c>
      <c r="B575" s="140" t="s">
        <v>395</v>
      </c>
      <c r="C575" s="143" t="s">
        <v>456</v>
      </c>
    </row>
    <row r="576" spans="1:3" x14ac:dyDescent="0.25">
      <c r="A576" s="144">
        <v>794</v>
      </c>
      <c r="B576" s="140" t="s">
        <v>396</v>
      </c>
      <c r="C576" s="143" t="s">
        <v>456</v>
      </c>
    </row>
    <row r="577" spans="1:3" x14ac:dyDescent="0.25">
      <c r="A577" s="144">
        <v>801</v>
      </c>
      <c r="B577" s="140" t="s">
        <v>324</v>
      </c>
      <c r="C577" s="143" t="s">
        <v>456</v>
      </c>
    </row>
    <row r="578" spans="1:3" x14ac:dyDescent="0.25">
      <c r="A578" s="144">
        <v>802</v>
      </c>
      <c r="B578" s="140" t="s">
        <v>406</v>
      </c>
      <c r="C578" s="143" t="s">
        <v>456</v>
      </c>
    </row>
    <row r="579" spans="1:3" x14ac:dyDescent="0.25">
      <c r="A579" s="144">
        <v>803</v>
      </c>
      <c r="B579" s="140" t="s">
        <v>407</v>
      </c>
      <c r="C579" s="143" t="s">
        <v>457</v>
      </c>
    </row>
    <row r="580" spans="1:3" x14ac:dyDescent="0.25">
      <c r="A580" s="144">
        <v>804</v>
      </c>
      <c r="B580" s="140" t="s">
        <v>406</v>
      </c>
      <c r="C580" s="143" t="s">
        <v>456</v>
      </c>
    </row>
    <row r="581" spans="1:3" x14ac:dyDescent="0.25">
      <c r="A581" s="144">
        <v>805</v>
      </c>
      <c r="B581" s="140" t="s">
        <v>407</v>
      </c>
      <c r="C581" s="143" t="s">
        <v>457</v>
      </c>
    </row>
    <row r="582" spans="1:3" x14ac:dyDescent="0.25">
      <c r="A582" s="144">
        <v>806</v>
      </c>
      <c r="B582" s="140" t="s">
        <v>406</v>
      </c>
      <c r="C582" s="143" t="s">
        <v>456</v>
      </c>
    </row>
    <row r="583" spans="1:3" x14ac:dyDescent="0.25">
      <c r="A583" s="144">
        <v>807</v>
      </c>
      <c r="B583" s="140" t="s">
        <v>407</v>
      </c>
      <c r="C583" s="143" t="s">
        <v>457</v>
      </c>
    </row>
    <row r="584" spans="1:3" x14ac:dyDescent="0.25">
      <c r="A584" s="144">
        <v>808</v>
      </c>
      <c r="B584" s="140" t="s">
        <v>406</v>
      </c>
      <c r="C584" s="143" t="s">
        <v>456</v>
      </c>
    </row>
    <row r="585" spans="1:3" x14ac:dyDescent="0.25">
      <c r="A585" s="144">
        <v>809</v>
      </c>
      <c r="B585" s="140" t="s">
        <v>407</v>
      </c>
      <c r="C585" s="143" t="s">
        <v>457</v>
      </c>
    </row>
    <row r="586" spans="1:3" x14ac:dyDescent="0.25">
      <c r="A586" s="144">
        <v>810</v>
      </c>
      <c r="B586" s="140" t="s">
        <v>406</v>
      </c>
      <c r="C586" s="143" t="s">
        <v>456</v>
      </c>
    </row>
    <row r="587" spans="1:3" x14ac:dyDescent="0.25">
      <c r="A587" s="144">
        <v>811</v>
      </c>
      <c r="B587" s="140" t="s">
        <v>407</v>
      </c>
      <c r="C587" s="143" t="s">
        <v>457</v>
      </c>
    </row>
    <row r="588" spans="1:3" x14ac:dyDescent="0.25">
      <c r="A588" s="144">
        <v>812</v>
      </c>
      <c r="B588" s="140" t="s">
        <v>406</v>
      </c>
      <c r="C588" s="143" t="s">
        <v>456</v>
      </c>
    </row>
    <row r="589" spans="1:3" x14ac:dyDescent="0.25">
      <c r="A589" s="144">
        <v>813</v>
      </c>
      <c r="B589" s="140" t="s">
        <v>407</v>
      </c>
      <c r="C589" s="143" t="s">
        <v>457</v>
      </c>
    </row>
    <row r="590" spans="1:3" x14ac:dyDescent="0.25">
      <c r="A590" s="144">
        <v>814</v>
      </c>
      <c r="B590" s="140" t="s">
        <v>406</v>
      </c>
      <c r="C590" s="143" t="s">
        <v>456</v>
      </c>
    </row>
    <row r="591" spans="1:3" x14ac:dyDescent="0.25">
      <c r="A591" s="144">
        <v>815</v>
      </c>
      <c r="B591" s="140" t="s">
        <v>407</v>
      </c>
      <c r="C591" s="143" t="s">
        <v>457</v>
      </c>
    </row>
    <row r="592" spans="1:3" x14ac:dyDescent="0.25">
      <c r="A592" s="144">
        <v>816</v>
      </c>
      <c r="B592" s="140" t="s">
        <v>406</v>
      </c>
      <c r="C592" s="143" t="s">
        <v>456</v>
      </c>
    </row>
    <row r="593" spans="1:3" x14ac:dyDescent="0.25">
      <c r="A593" s="144">
        <v>817</v>
      </c>
      <c r="B593" s="140" t="s">
        <v>407</v>
      </c>
      <c r="C593" s="143" t="s">
        <v>457</v>
      </c>
    </row>
    <row r="594" spans="1:3" x14ac:dyDescent="0.25">
      <c r="A594" s="144">
        <v>818</v>
      </c>
      <c r="B594" s="140" t="s">
        <v>406</v>
      </c>
      <c r="C594" s="143" t="s">
        <v>456</v>
      </c>
    </row>
    <row r="595" spans="1:3" x14ac:dyDescent="0.25">
      <c r="A595" s="144">
        <v>819</v>
      </c>
      <c r="B595" s="140" t="s">
        <v>407</v>
      </c>
      <c r="C595" s="143" t="s">
        <v>457</v>
      </c>
    </row>
    <row r="596" spans="1:3" x14ac:dyDescent="0.25">
      <c r="A596" s="144">
        <v>820</v>
      </c>
      <c r="B596" s="140" t="s">
        <v>406</v>
      </c>
      <c r="C596" s="143" t="s">
        <v>456</v>
      </c>
    </row>
    <row r="597" spans="1:3" x14ac:dyDescent="0.25">
      <c r="A597" s="144">
        <v>821</v>
      </c>
      <c r="B597" s="140" t="s">
        <v>407</v>
      </c>
      <c r="C597" s="143" t="s">
        <v>457</v>
      </c>
    </row>
    <row r="598" spans="1:3" x14ac:dyDescent="0.25">
      <c r="A598" s="144">
        <v>822</v>
      </c>
      <c r="B598" s="140" t="s">
        <v>406</v>
      </c>
      <c r="C598" s="143" t="s">
        <v>456</v>
      </c>
    </row>
    <row r="599" spans="1:3" x14ac:dyDescent="0.25">
      <c r="A599" s="144">
        <v>823</v>
      </c>
      <c r="B599" s="140" t="s">
        <v>407</v>
      </c>
      <c r="C599" s="143" t="s">
        <v>457</v>
      </c>
    </row>
    <row r="600" spans="1:3" x14ac:dyDescent="0.25">
      <c r="A600" s="144">
        <v>824</v>
      </c>
      <c r="B600" s="140" t="s">
        <v>406</v>
      </c>
      <c r="C600" s="143" t="s">
        <v>456</v>
      </c>
    </row>
    <row r="601" spans="1:3" x14ac:dyDescent="0.25">
      <c r="A601" s="144">
        <v>825</v>
      </c>
      <c r="B601" s="140" t="s">
        <v>407</v>
      </c>
      <c r="C601" s="143" t="s">
        <v>457</v>
      </c>
    </row>
    <row r="602" spans="1:3" x14ac:dyDescent="0.25">
      <c r="A602" s="144">
        <v>826</v>
      </c>
      <c r="B602" s="140" t="s">
        <v>406</v>
      </c>
      <c r="C602" s="143" t="s">
        <v>456</v>
      </c>
    </row>
    <row r="603" spans="1:3" x14ac:dyDescent="0.25">
      <c r="A603" s="144">
        <v>827</v>
      </c>
      <c r="B603" s="140" t="s">
        <v>407</v>
      </c>
      <c r="C603" s="143" t="s">
        <v>457</v>
      </c>
    </row>
    <row r="604" spans="1:3" x14ac:dyDescent="0.25">
      <c r="A604" s="144">
        <v>828</v>
      </c>
      <c r="B604" s="140" t="s">
        <v>406</v>
      </c>
      <c r="C604" s="143" t="s">
        <v>456</v>
      </c>
    </row>
    <row r="605" spans="1:3" x14ac:dyDescent="0.25">
      <c r="A605" s="144">
        <v>829</v>
      </c>
      <c r="B605" s="140" t="s">
        <v>407</v>
      </c>
      <c r="C605" s="143" t="s">
        <v>457</v>
      </c>
    </row>
    <row r="606" spans="1:3" x14ac:dyDescent="0.25">
      <c r="A606" s="144">
        <v>830</v>
      </c>
      <c r="B606" s="140" t="s">
        <v>406</v>
      </c>
      <c r="C606" s="143" t="s">
        <v>456</v>
      </c>
    </row>
    <row r="607" spans="1:3" x14ac:dyDescent="0.25">
      <c r="A607" s="144">
        <v>831</v>
      </c>
      <c r="B607" s="140" t="s">
        <v>407</v>
      </c>
      <c r="C607" s="143" t="s">
        <v>457</v>
      </c>
    </row>
    <row r="608" spans="1:3" x14ac:dyDescent="0.25">
      <c r="A608" s="144">
        <v>832</v>
      </c>
      <c r="B608" s="140" t="s">
        <v>406</v>
      </c>
      <c r="C608" s="143" t="s">
        <v>456</v>
      </c>
    </row>
    <row r="609" spans="1:3" x14ac:dyDescent="0.25">
      <c r="A609" s="144">
        <v>833</v>
      </c>
      <c r="B609" s="140" t="s">
        <v>407</v>
      </c>
      <c r="C609" s="143" t="s">
        <v>457</v>
      </c>
    </row>
    <row r="610" spans="1:3" x14ac:dyDescent="0.25">
      <c r="A610" s="144">
        <v>834</v>
      </c>
      <c r="B610" s="140" t="s">
        <v>406</v>
      </c>
      <c r="C610" s="143" t="s">
        <v>456</v>
      </c>
    </row>
    <row r="611" spans="1:3" x14ac:dyDescent="0.25">
      <c r="A611" s="144">
        <v>835</v>
      </c>
      <c r="B611" s="140" t="s">
        <v>407</v>
      </c>
      <c r="C611" s="143" t="s">
        <v>457</v>
      </c>
    </row>
    <row r="612" spans="1:3" x14ac:dyDescent="0.25">
      <c r="A612" s="144">
        <v>836</v>
      </c>
      <c r="B612" s="140" t="s">
        <v>406</v>
      </c>
      <c r="C612" s="143" t="s">
        <v>456</v>
      </c>
    </row>
    <row r="613" spans="1:3" x14ac:dyDescent="0.25">
      <c r="A613" s="144">
        <v>837</v>
      </c>
      <c r="B613" s="140" t="s">
        <v>407</v>
      </c>
      <c r="C613" s="143" t="s">
        <v>457</v>
      </c>
    </row>
    <row r="614" spans="1:3" x14ac:dyDescent="0.25">
      <c r="A614" s="144">
        <v>838</v>
      </c>
      <c r="B614" s="140" t="s">
        <v>406</v>
      </c>
      <c r="C614" s="143" t="s">
        <v>456</v>
      </c>
    </row>
    <row r="615" spans="1:3" x14ac:dyDescent="0.25">
      <c r="A615" s="144">
        <v>839</v>
      </c>
      <c r="B615" s="140" t="s">
        <v>407</v>
      </c>
      <c r="C615" s="143" t="s">
        <v>457</v>
      </c>
    </row>
    <row r="616" spans="1:3" x14ac:dyDescent="0.25">
      <c r="A616" s="144">
        <v>840</v>
      </c>
      <c r="B616" s="140" t="s">
        <v>406</v>
      </c>
      <c r="C616" s="143" t="s">
        <v>456</v>
      </c>
    </row>
    <row r="617" spans="1:3" x14ac:dyDescent="0.25">
      <c r="A617" s="144">
        <v>841</v>
      </c>
      <c r="B617" s="140" t="s">
        <v>407</v>
      </c>
      <c r="C617" s="143" t="s">
        <v>457</v>
      </c>
    </row>
    <row r="618" spans="1:3" x14ac:dyDescent="0.25">
      <c r="A618" s="144">
        <v>842</v>
      </c>
      <c r="B618" s="140" t="s">
        <v>406</v>
      </c>
      <c r="C618" s="143" t="s">
        <v>456</v>
      </c>
    </row>
    <row r="619" spans="1:3" x14ac:dyDescent="0.25">
      <c r="A619" s="144">
        <v>843</v>
      </c>
      <c r="B619" s="140" t="s">
        <v>407</v>
      </c>
      <c r="C619" s="143" t="s">
        <v>457</v>
      </c>
    </row>
    <row r="620" spans="1:3" x14ac:dyDescent="0.25">
      <c r="A620" s="144">
        <v>844</v>
      </c>
      <c r="B620" s="140" t="s">
        <v>406</v>
      </c>
      <c r="C620" s="143" t="s">
        <v>456</v>
      </c>
    </row>
    <row r="621" spans="1:3" x14ac:dyDescent="0.25">
      <c r="A621" s="144">
        <v>845</v>
      </c>
      <c r="B621" s="140" t="s">
        <v>407</v>
      </c>
      <c r="C621" s="143" t="s">
        <v>457</v>
      </c>
    </row>
    <row r="622" spans="1:3" x14ac:dyDescent="0.25">
      <c r="A622" s="144">
        <v>846</v>
      </c>
      <c r="B622" s="140" t="s">
        <v>406</v>
      </c>
      <c r="C622" s="143" t="s">
        <v>456</v>
      </c>
    </row>
    <row r="623" spans="1:3" x14ac:dyDescent="0.25">
      <c r="A623" s="144">
        <v>847</v>
      </c>
      <c r="B623" s="140" t="s">
        <v>407</v>
      </c>
      <c r="C623" s="143" t="s">
        <v>457</v>
      </c>
    </row>
    <row r="624" spans="1:3" x14ac:dyDescent="0.25">
      <c r="A624" s="144">
        <v>848</v>
      </c>
      <c r="B624" s="140" t="s">
        <v>406</v>
      </c>
      <c r="C624" s="143" t="s">
        <v>456</v>
      </c>
    </row>
    <row r="625" spans="1:3" x14ac:dyDescent="0.25">
      <c r="A625" s="144">
        <v>849</v>
      </c>
      <c r="B625" s="140" t="s">
        <v>407</v>
      </c>
      <c r="C625" s="143" t="s">
        <v>457</v>
      </c>
    </row>
    <row r="626" spans="1:3" x14ac:dyDescent="0.25">
      <c r="A626" s="144">
        <v>850</v>
      </c>
      <c r="B626" s="140" t="s">
        <v>407</v>
      </c>
      <c r="C626" s="143" t="s">
        <v>457</v>
      </c>
    </row>
    <row r="627" spans="1:3" x14ac:dyDescent="0.25">
      <c r="A627" s="144">
        <v>851</v>
      </c>
      <c r="B627" s="140" t="s">
        <v>407</v>
      </c>
      <c r="C627" s="143" t="s">
        <v>457</v>
      </c>
    </row>
    <row r="628" spans="1:3" x14ac:dyDescent="0.25">
      <c r="A628" s="144">
        <v>852</v>
      </c>
      <c r="B628" s="140" t="s">
        <v>406</v>
      </c>
      <c r="C628" s="143" t="s">
        <v>456</v>
      </c>
    </row>
    <row r="629" spans="1:3" x14ac:dyDescent="0.25">
      <c r="A629" s="144">
        <v>853</v>
      </c>
      <c r="B629" s="140" t="s">
        <v>406</v>
      </c>
      <c r="C629" s="143" t="s">
        <v>456</v>
      </c>
    </row>
    <row r="630" spans="1:3" x14ac:dyDescent="0.25">
      <c r="A630" s="144">
        <v>854</v>
      </c>
      <c r="B630" s="140" t="s">
        <v>406</v>
      </c>
      <c r="C630" s="143" t="s">
        <v>456</v>
      </c>
    </row>
    <row r="631" spans="1:3" x14ac:dyDescent="0.25">
      <c r="A631" s="144">
        <v>855</v>
      </c>
      <c r="B631" s="140" t="s">
        <v>406</v>
      </c>
      <c r="C631" s="143" t="s">
        <v>456</v>
      </c>
    </row>
    <row r="632" spans="1:3" x14ac:dyDescent="0.25">
      <c r="A632" s="144">
        <v>856</v>
      </c>
      <c r="B632" s="140" t="s">
        <v>406</v>
      </c>
      <c r="C632" s="143" t="s">
        <v>456</v>
      </c>
    </row>
    <row r="633" spans="1:3" x14ac:dyDescent="0.25">
      <c r="A633" s="144">
        <v>857</v>
      </c>
      <c r="B633" s="140" t="s">
        <v>406</v>
      </c>
      <c r="C633" s="143" t="s">
        <v>456</v>
      </c>
    </row>
    <row r="634" spans="1:3" x14ac:dyDescent="0.25">
      <c r="A634" s="144">
        <v>858</v>
      </c>
      <c r="B634" s="140" t="s">
        <v>406</v>
      </c>
      <c r="C634" s="143" t="s">
        <v>456</v>
      </c>
    </row>
    <row r="635" spans="1:3" x14ac:dyDescent="0.25">
      <c r="A635" s="144">
        <v>859</v>
      </c>
      <c r="B635" s="140" t="s">
        <v>406</v>
      </c>
      <c r="C635" s="143" t="s">
        <v>456</v>
      </c>
    </row>
    <row r="636" spans="1:3" x14ac:dyDescent="0.25">
      <c r="A636" s="144">
        <v>860</v>
      </c>
      <c r="B636" s="140" t="s">
        <v>406</v>
      </c>
      <c r="C636" s="143" t="s">
        <v>456</v>
      </c>
    </row>
    <row r="637" spans="1:3" x14ac:dyDescent="0.25">
      <c r="A637" s="144">
        <v>861</v>
      </c>
      <c r="B637" s="140" t="s">
        <v>406</v>
      </c>
      <c r="C637" s="143" t="s">
        <v>456</v>
      </c>
    </row>
    <row r="638" spans="1:3" x14ac:dyDescent="0.25">
      <c r="A638" s="144">
        <v>862</v>
      </c>
      <c r="B638" s="140" t="s">
        <v>406</v>
      </c>
      <c r="C638" s="143" t="s">
        <v>456</v>
      </c>
    </row>
    <row r="639" spans="1:3" x14ac:dyDescent="0.25">
      <c r="A639" s="144">
        <v>863</v>
      </c>
      <c r="B639" s="140" t="s">
        <v>406</v>
      </c>
      <c r="C639" s="143" t="s">
        <v>456</v>
      </c>
    </row>
    <row r="640" spans="1:3" x14ac:dyDescent="0.25">
      <c r="A640" s="144">
        <v>864</v>
      </c>
      <c r="B640" s="140" t="s">
        <v>406</v>
      </c>
      <c r="C640" s="143" t="s">
        <v>456</v>
      </c>
    </row>
    <row r="641" spans="1:3" x14ac:dyDescent="0.25">
      <c r="A641" s="144">
        <v>865</v>
      </c>
      <c r="B641" s="140" t="s">
        <v>406</v>
      </c>
      <c r="C641" s="143" t="s">
        <v>456</v>
      </c>
    </row>
    <row r="642" spans="1:3" x14ac:dyDescent="0.25">
      <c r="A642" s="144">
        <v>866</v>
      </c>
      <c r="B642" s="140" t="s">
        <v>407</v>
      </c>
      <c r="C642" s="143" t="s">
        <v>457</v>
      </c>
    </row>
    <row r="643" spans="1:3" x14ac:dyDescent="0.25">
      <c r="A643" s="144">
        <v>867</v>
      </c>
      <c r="B643" s="140" t="s">
        <v>406</v>
      </c>
      <c r="C643" s="143" t="s">
        <v>456</v>
      </c>
    </row>
    <row r="644" spans="1:3" x14ac:dyDescent="0.25">
      <c r="A644" s="144">
        <v>868</v>
      </c>
      <c r="B644" s="140" t="s">
        <v>407</v>
      </c>
      <c r="C644" s="143" t="s">
        <v>457</v>
      </c>
    </row>
    <row r="645" spans="1:3" x14ac:dyDescent="0.25">
      <c r="A645" s="144">
        <v>869</v>
      </c>
      <c r="B645" s="140" t="s">
        <v>406</v>
      </c>
      <c r="C645" s="143" t="s">
        <v>456</v>
      </c>
    </row>
    <row r="646" spans="1:3" x14ac:dyDescent="0.25">
      <c r="A646" s="144">
        <v>870</v>
      </c>
      <c r="B646" s="140" t="s">
        <v>407</v>
      </c>
      <c r="C646" s="143" t="s">
        <v>457</v>
      </c>
    </row>
    <row r="647" spans="1:3" x14ac:dyDescent="0.25">
      <c r="A647" s="144">
        <v>871</v>
      </c>
      <c r="B647" s="140" t="s">
        <v>406</v>
      </c>
      <c r="C647" s="143" t="s">
        <v>456</v>
      </c>
    </row>
    <row r="648" spans="1:3" x14ac:dyDescent="0.25">
      <c r="A648" s="144">
        <v>872</v>
      </c>
      <c r="B648" s="140" t="s">
        <v>407</v>
      </c>
      <c r="C648" s="143" t="s">
        <v>457</v>
      </c>
    </row>
    <row r="649" spans="1:3" x14ac:dyDescent="0.25">
      <c r="A649" s="144">
        <v>873</v>
      </c>
      <c r="B649" s="140" t="s">
        <v>406</v>
      </c>
      <c r="C649" s="143" t="s">
        <v>456</v>
      </c>
    </row>
    <row r="650" spans="1:3" x14ac:dyDescent="0.25">
      <c r="A650" s="144">
        <v>874</v>
      </c>
      <c r="B650" s="140" t="s">
        <v>407</v>
      </c>
      <c r="C650" s="143" t="s">
        <v>457</v>
      </c>
    </row>
    <row r="651" spans="1:3" x14ac:dyDescent="0.25">
      <c r="A651" s="144">
        <v>875</v>
      </c>
      <c r="B651" s="140" t="s">
        <v>406</v>
      </c>
      <c r="C651" s="143" t="s">
        <v>456</v>
      </c>
    </row>
    <row r="652" spans="1:3" x14ac:dyDescent="0.25">
      <c r="A652" s="144">
        <v>876</v>
      </c>
      <c r="B652" s="140" t="s">
        <v>407</v>
      </c>
      <c r="C652" s="143" t="s">
        <v>457</v>
      </c>
    </row>
    <row r="653" spans="1:3" x14ac:dyDescent="0.25">
      <c r="A653" s="144">
        <v>877</v>
      </c>
      <c r="B653" s="140" t="s">
        <v>406</v>
      </c>
      <c r="C653" s="143" t="s">
        <v>456</v>
      </c>
    </row>
    <row r="654" spans="1:3" x14ac:dyDescent="0.25">
      <c r="A654" s="144">
        <v>878</v>
      </c>
      <c r="B654" s="140" t="s">
        <v>407</v>
      </c>
      <c r="C654" s="143" t="s">
        <v>457</v>
      </c>
    </row>
    <row r="655" spans="1:3" x14ac:dyDescent="0.25">
      <c r="A655" s="144">
        <v>879</v>
      </c>
      <c r="B655" s="140" t="s">
        <v>406</v>
      </c>
      <c r="C655" s="143" t="s">
        <v>456</v>
      </c>
    </row>
    <row r="656" spans="1:3" x14ac:dyDescent="0.25">
      <c r="A656" s="144">
        <v>880</v>
      </c>
      <c r="B656" s="140" t="s">
        <v>407</v>
      </c>
      <c r="C656" s="143" t="s">
        <v>457</v>
      </c>
    </row>
    <row r="657" spans="1:3" x14ac:dyDescent="0.25">
      <c r="A657" s="144">
        <v>881</v>
      </c>
      <c r="B657" s="140" t="s">
        <v>406</v>
      </c>
      <c r="C657" s="143" t="s">
        <v>456</v>
      </c>
    </row>
    <row r="658" spans="1:3" x14ac:dyDescent="0.25">
      <c r="A658" s="144">
        <v>882</v>
      </c>
      <c r="B658" s="140" t="s">
        <v>407</v>
      </c>
      <c r="C658" s="143" t="s">
        <v>457</v>
      </c>
    </row>
    <row r="659" spans="1:3" x14ac:dyDescent="0.25">
      <c r="A659" s="144">
        <v>883</v>
      </c>
      <c r="B659" s="140" t="s">
        <v>406</v>
      </c>
      <c r="C659" s="143" t="s">
        <v>456</v>
      </c>
    </row>
    <row r="660" spans="1:3" x14ac:dyDescent="0.25">
      <c r="A660" s="144">
        <v>884</v>
      </c>
      <c r="B660" s="140" t="s">
        <v>407</v>
      </c>
      <c r="C660" s="143" t="s">
        <v>457</v>
      </c>
    </row>
    <row r="661" spans="1:3" x14ac:dyDescent="0.25">
      <c r="A661" s="144">
        <v>885</v>
      </c>
      <c r="B661" s="140" t="s">
        <v>406</v>
      </c>
      <c r="C661" s="143" t="s">
        <v>456</v>
      </c>
    </row>
    <row r="662" spans="1:3" x14ac:dyDescent="0.25">
      <c r="A662" s="144">
        <v>886</v>
      </c>
      <c r="B662" s="140" t="s">
        <v>407</v>
      </c>
      <c r="C662" s="143" t="s">
        <v>457</v>
      </c>
    </row>
    <row r="663" spans="1:3" x14ac:dyDescent="0.25">
      <c r="A663" s="144">
        <v>887</v>
      </c>
      <c r="B663" s="140" t="s">
        <v>406</v>
      </c>
      <c r="C663" s="143" t="s">
        <v>456</v>
      </c>
    </row>
    <row r="664" spans="1:3" x14ac:dyDescent="0.25">
      <c r="A664" s="144">
        <v>888</v>
      </c>
      <c r="B664" s="140" t="s">
        <v>407</v>
      </c>
      <c r="C664" s="143" t="s">
        <v>457</v>
      </c>
    </row>
    <row r="665" spans="1:3" x14ac:dyDescent="0.25">
      <c r="A665" s="144">
        <v>889</v>
      </c>
      <c r="B665" s="140" t="s">
        <v>406</v>
      </c>
      <c r="C665" s="143" t="s">
        <v>456</v>
      </c>
    </row>
    <row r="666" spans="1:3" x14ac:dyDescent="0.25">
      <c r="A666" s="144">
        <v>890</v>
      </c>
      <c r="B666" s="140" t="s">
        <v>407</v>
      </c>
      <c r="C666" s="143" t="s">
        <v>457</v>
      </c>
    </row>
    <row r="667" spans="1:3" x14ac:dyDescent="0.25">
      <c r="A667" s="144">
        <v>891</v>
      </c>
      <c r="B667" s="140" t="s">
        <v>407</v>
      </c>
      <c r="C667" s="143" t="s">
        <v>457</v>
      </c>
    </row>
    <row r="668" spans="1:3" x14ac:dyDescent="0.25">
      <c r="A668" s="144">
        <v>892</v>
      </c>
      <c r="B668" s="140" t="s">
        <v>407</v>
      </c>
      <c r="C668" s="143" t="s">
        <v>457</v>
      </c>
    </row>
    <row r="669" spans="1:3" x14ac:dyDescent="0.25">
      <c r="A669" s="144">
        <v>893</v>
      </c>
      <c r="B669" s="140" t="s">
        <v>407</v>
      </c>
      <c r="C669" s="143" t="s">
        <v>457</v>
      </c>
    </row>
    <row r="670" spans="1:3" x14ac:dyDescent="0.25">
      <c r="A670" s="144">
        <v>894</v>
      </c>
      <c r="B670" s="140" t="s">
        <v>365</v>
      </c>
      <c r="C670" s="143" t="s">
        <v>457</v>
      </c>
    </row>
    <row r="671" spans="1:3" x14ac:dyDescent="0.25">
      <c r="A671" s="144">
        <v>895</v>
      </c>
      <c r="B671" s="140" t="s">
        <v>365</v>
      </c>
      <c r="C671" s="143" t="s">
        <v>457</v>
      </c>
    </row>
    <row r="672" spans="1:3" x14ac:dyDescent="0.25">
      <c r="A672" s="144">
        <v>896</v>
      </c>
      <c r="B672" s="140" t="s">
        <v>365</v>
      </c>
      <c r="C672" s="143" t="s">
        <v>457</v>
      </c>
    </row>
    <row r="673" spans="1:3" x14ac:dyDescent="0.25">
      <c r="A673" s="144">
        <v>897</v>
      </c>
      <c r="B673" s="140" t="s">
        <v>407</v>
      </c>
      <c r="C673" s="143" t="s">
        <v>457</v>
      </c>
    </row>
    <row r="674" spans="1:3" x14ac:dyDescent="0.25">
      <c r="A674" s="144">
        <v>898</v>
      </c>
      <c r="B674" s="140" t="s">
        <v>407</v>
      </c>
      <c r="C674" s="143" t="s">
        <v>457</v>
      </c>
    </row>
    <row r="675" spans="1:3" x14ac:dyDescent="0.25">
      <c r="A675" s="144">
        <v>899</v>
      </c>
      <c r="B675" s="140" t="s">
        <v>408</v>
      </c>
      <c r="C675" s="143" t="s">
        <v>457</v>
      </c>
    </row>
    <row r="676" spans="1:3" x14ac:dyDescent="0.25">
      <c r="A676" s="144">
        <v>900</v>
      </c>
      <c r="B676" s="140" t="s">
        <v>408</v>
      </c>
      <c r="C676" s="143" t="s">
        <v>457</v>
      </c>
    </row>
    <row r="677" spans="1:3" x14ac:dyDescent="0.25">
      <c r="A677" s="144">
        <v>901</v>
      </c>
      <c r="B677" s="140" t="s">
        <v>408</v>
      </c>
      <c r="C677" s="143" t="s">
        <v>457</v>
      </c>
    </row>
    <row r="678" spans="1:3" x14ac:dyDescent="0.25">
      <c r="A678" s="144">
        <v>902</v>
      </c>
      <c r="B678" s="140" t="s">
        <v>408</v>
      </c>
      <c r="C678" s="143" t="s">
        <v>457</v>
      </c>
    </row>
    <row r="679" spans="1:3" x14ac:dyDescent="0.25">
      <c r="A679" s="144">
        <v>903</v>
      </c>
      <c r="B679" s="140" t="s">
        <v>408</v>
      </c>
      <c r="C679" s="143" t="s">
        <v>457</v>
      </c>
    </row>
    <row r="680" spans="1:3" x14ac:dyDescent="0.25">
      <c r="A680" s="144">
        <v>904</v>
      </c>
      <c r="B680" s="140" t="s">
        <v>409</v>
      </c>
      <c r="C680" s="143" t="s">
        <v>457</v>
      </c>
    </row>
    <row r="681" spans="1:3" x14ac:dyDescent="0.25">
      <c r="A681" s="144">
        <v>905</v>
      </c>
      <c r="B681" s="140" t="s">
        <v>409</v>
      </c>
      <c r="C681" s="143" t="s">
        <v>457</v>
      </c>
    </row>
    <row r="682" spans="1:3" x14ac:dyDescent="0.25">
      <c r="A682" s="144">
        <v>906</v>
      </c>
      <c r="B682" s="140" t="s">
        <v>409</v>
      </c>
      <c r="C682" s="143" t="s">
        <v>457</v>
      </c>
    </row>
    <row r="683" spans="1:3" x14ac:dyDescent="0.25">
      <c r="A683" s="144">
        <v>907</v>
      </c>
      <c r="B683" s="140" t="s">
        <v>410</v>
      </c>
      <c r="C683" s="143" t="s">
        <v>457</v>
      </c>
    </row>
    <row r="684" spans="1:3" x14ac:dyDescent="0.25">
      <c r="A684" s="144">
        <v>908</v>
      </c>
      <c r="B684" s="140" t="s">
        <v>410</v>
      </c>
      <c r="C684" s="143" t="s">
        <v>457</v>
      </c>
    </row>
    <row r="685" spans="1:3" x14ac:dyDescent="0.25">
      <c r="A685" s="144">
        <v>909</v>
      </c>
      <c r="B685" s="140" t="s">
        <v>410</v>
      </c>
      <c r="C685" s="143" t="s">
        <v>457</v>
      </c>
    </row>
    <row r="686" spans="1:3" x14ac:dyDescent="0.25">
      <c r="A686" s="144">
        <v>910</v>
      </c>
      <c r="B686" s="140" t="s">
        <v>410</v>
      </c>
      <c r="C686" s="143" t="s">
        <v>457</v>
      </c>
    </row>
    <row r="687" spans="1:3" x14ac:dyDescent="0.25">
      <c r="A687" s="144">
        <v>911</v>
      </c>
      <c r="B687" s="140" t="s">
        <v>410</v>
      </c>
      <c r="C687" s="143" t="s">
        <v>457</v>
      </c>
    </row>
    <row r="688" spans="1:3" x14ac:dyDescent="0.25">
      <c r="A688" s="144">
        <v>912</v>
      </c>
      <c r="B688" s="140" t="s">
        <v>410</v>
      </c>
      <c r="C688" s="143" t="s">
        <v>457</v>
      </c>
    </row>
    <row r="689" spans="1:3" x14ac:dyDescent="0.25">
      <c r="A689" s="144">
        <v>913</v>
      </c>
      <c r="B689" s="140" t="s">
        <v>410</v>
      </c>
      <c r="C689" s="143" t="s">
        <v>457</v>
      </c>
    </row>
    <row r="690" spans="1:3" x14ac:dyDescent="0.25">
      <c r="A690" s="144">
        <v>914</v>
      </c>
      <c r="B690" s="140" t="s">
        <v>411</v>
      </c>
      <c r="C690" s="143" t="s">
        <v>456</v>
      </c>
    </row>
    <row r="691" spans="1:3" x14ac:dyDescent="0.25">
      <c r="A691" s="144">
        <v>915</v>
      </c>
      <c r="B691" s="140" t="s">
        <v>365</v>
      </c>
      <c r="C691" s="143" t="s">
        <v>456</v>
      </c>
    </row>
    <row r="692" spans="1:3" x14ac:dyDescent="0.25">
      <c r="A692" s="144">
        <v>916</v>
      </c>
      <c r="B692" s="140" t="s">
        <v>365</v>
      </c>
      <c r="C692" s="143" t="s">
        <v>456</v>
      </c>
    </row>
    <row r="693" spans="1:3" x14ac:dyDescent="0.25">
      <c r="A693" s="144">
        <v>917</v>
      </c>
      <c r="B693" s="140" t="s">
        <v>365</v>
      </c>
      <c r="C693" s="143" t="s">
        <v>456</v>
      </c>
    </row>
    <row r="694" spans="1:3" x14ac:dyDescent="0.25">
      <c r="A694" s="144">
        <v>918</v>
      </c>
      <c r="B694" s="140" t="s">
        <v>301</v>
      </c>
      <c r="C694" s="143" t="s">
        <v>456</v>
      </c>
    </row>
    <row r="695" spans="1:3" x14ac:dyDescent="0.25">
      <c r="A695" s="144">
        <v>919</v>
      </c>
      <c r="B695" s="140" t="s">
        <v>412</v>
      </c>
      <c r="C695" s="143" t="s">
        <v>456</v>
      </c>
    </row>
    <row r="696" spans="1:3" x14ac:dyDescent="0.25">
      <c r="A696" s="144">
        <v>920</v>
      </c>
      <c r="B696" s="140" t="s">
        <v>412</v>
      </c>
      <c r="C696" s="143" t="s">
        <v>456</v>
      </c>
    </row>
    <row r="697" spans="1:3" x14ac:dyDescent="0.25">
      <c r="A697" s="144">
        <v>922</v>
      </c>
      <c r="B697" s="140" t="s">
        <v>324</v>
      </c>
      <c r="C697" s="143" t="s">
        <v>456</v>
      </c>
    </row>
    <row r="698" spans="1:3" x14ac:dyDescent="0.25">
      <c r="A698" s="144">
        <v>923</v>
      </c>
      <c r="B698" s="140" t="s">
        <v>324</v>
      </c>
      <c r="C698" s="143" t="s">
        <v>456</v>
      </c>
    </row>
    <row r="699" spans="1:3" x14ac:dyDescent="0.25">
      <c r="A699" s="144">
        <v>924</v>
      </c>
      <c r="B699" s="140" t="s">
        <v>324</v>
      </c>
      <c r="C699" s="143" t="s">
        <v>456</v>
      </c>
    </row>
    <row r="700" spans="1:3" x14ac:dyDescent="0.25">
      <c r="A700" s="144">
        <v>925</v>
      </c>
      <c r="B700" s="140" t="s">
        <v>413</v>
      </c>
      <c r="C700" s="143" t="s">
        <v>452</v>
      </c>
    </row>
    <row r="701" spans="1:3" x14ac:dyDescent="0.25">
      <c r="A701" s="144">
        <v>926</v>
      </c>
      <c r="B701" s="140" t="s">
        <v>354</v>
      </c>
      <c r="C701" s="143" t="s">
        <v>452</v>
      </c>
    </row>
    <row r="702" spans="1:3" x14ac:dyDescent="0.25">
      <c r="A702" s="144">
        <v>927</v>
      </c>
      <c r="B702" s="140" t="s">
        <v>356</v>
      </c>
      <c r="C702" s="143" t="s">
        <v>452</v>
      </c>
    </row>
    <row r="703" spans="1:3" x14ac:dyDescent="0.25">
      <c r="A703" s="144">
        <v>928</v>
      </c>
      <c r="B703" s="140" t="s">
        <v>355</v>
      </c>
      <c r="C703" s="143" t="s">
        <v>452</v>
      </c>
    </row>
    <row r="704" spans="1:3" x14ac:dyDescent="0.25">
      <c r="A704" s="144">
        <v>929</v>
      </c>
      <c r="B704" s="140" t="s">
        <v>408</v>
      </c>
      <c r="C704" s="143" t="s">
        <v>457</v>
      </c>
    </row>
    <row r="705" spans="1:3" x14ac:dyDescent="0.25">
      <c r="A705" s="144">
        <v>930</v>
      </c>
      <c r="B705" s="140" t="s">
        <v>408</v>
      </c>
      <c r="C705" s="143" t="s">
        <v>457</v>
      </c>
    </row>
    <row r="706" spans="1:3" x14ac:dyDescent="0.25">
      <c r="A706" s="144">
        <v>931</v>
      </c>
      <c r="B706" s="140" t="s">
        <v>408</v>
      </c>
      <c r="C706" s="143" t="s">
        <v>457</v>
      </c>
    </row>
    <row r="707" spans="1:3" x14ac:dyDescent="0.25">
      <c r="A707" s="144">
        <v>932</v>
      </c>
      <c r="B707" s="140" t="s">
        <v>414</v>
      </c>
      <c r="C707" s="143" t="s">
        <v>456</v>
      </c>
    </row>
    <row r="708" spans="1:3" x14ac:dyDescent="0.25">
      <c r="A708" s="144">
        <v>933</v>
      </c>
      <c r="B708" s="140" t="s">
        <v>406</v>
      </c>
      <c r="C708" s="143" t="s">
        <v>456</v>
      </c>
    </row>
    <row r="709" spans="1:3" x14ac:dyDescent="0.25">
      <c r="A709" s="144">
        <v>934</v>
      </c>
      <c r="B709" s="140" t="s">
        <v>407</v>
      </c>
      <c r="C709" s="143" t="s">
        <v>457</v>
      </c>
    </row>
    <row r="710" spans="1:3" x14ac:dyDescent="0.25">
      <c r="A710" s="144">
        <v>935</v>
      </c>
      <c r="B710" s="140" t="s">
        <v>415</v>
      </c>
      <c r="C710" s="143" t="s">
        <v>456</v>
      </c>
    </row>
    <row r="711" spans="1:3" x14ac:dyDescent="0.25">
      <c r="A711" s="144">
        <v>936</v>
      </c>
      <c r="B711" s="140" t="s">
        <v>415</v>
      </c>
      <c r="C711" s="143" t="s">
        <v>456</v>
      </c>
    </row>
    <row r="712" spans="1:3" x14ac:dyDescent="0.25">
      <c r="A712" s="144">
        <v>937</v>
      </c>
      <c r="B712" s="140" t="s">
        <v>415</v>
      </c>
      <c r="C712" s="143" t="s">
        <v>456</v>
      </c>
    </row>
    <row r="713" spans="1:3" x14ac:dyDescent="0.25">
      <c r="A713" s="144">
        <v>938</v>
      </c>
      <c r="B713" s="140" t="s">
        <v>415</v>
      </c>
      <c r="C713" s="143" t="s">
        <v>456</v>
      </c>
    </row>
    <row r="714" spans="1:3" x14ac:dyDescent="0.25">
      <c r="A714" s="144">
        <v>939</v>
      </c>
      <c r="B714" s="140" t="s">
        <v>415</v>
      </c>
      <c r="C714" s="143" t="s">
        <v>456</v>
      </c>
    </row>
    <row r="715" spans="1:3" x14ac:dyDescent="0.25">
      <c r="A715" s="144">
        <v>940</v>
      </c>
      <c r="B715" s="140" t="s">
        <v>416</v>
      </c>
      <c r="C715" s="143" t="s">
        <v>453</v>
      </c>
    </row>
    <row r="716" spans="1:3" x14ac:dyDescent="0.25">
      <c r="A716" s="144">
        <v>941</v>
      </c>
      <c r="B716" s="140" t="s">
        <v>417</v>
      </c>
      <c r="C716" s="143" t="s">
        <v>453</v>
      </c>
    </row>
    <row r="717" spans="1:3" x14ac:dyDescent="0.25">
      <c r="A717" s="144">
        <v>942</v>
      </c>
      <c r="B717" s="140" t="s">
        <v>270</v>
      </c>
      <c r="C717" s="143" t="s">
        <v>456</v>
      </c>
    </row>
    <row r="718" spans="1:3" x14ac:dyDescent="0.25">
      <c r="A718" s="144">
        <v>943</v>
      </c>
      <c r="B718" s="140" t="s">
        <v>261</v>
      </c>
      <c r="C718" s="143" t="s">
        <v>456</v>
      </c>
    </row>
    <row r="719" spans="1:3" x14ac:dyDescent="0.25">
      <c r="A719" s="144">
        <v>944</v>
      </c>
      <c r="B719" s="140" t="s">
        <v>261</v>
      </c>
      <c r="C719" s="143" t="s">
        <v>456</v>
      </c>
    </row>
    <row r="720" spans="1:3" x14ac:dyDescent="0.25">
      <c r="A720" s="144">
        <v>945</v>
      </c>
      <c r="B720" s="140" t="s">
        <v>261</v>
      </c>
      <c r="C720" s="143" t="s">
        <v>456</v>
      </c>
    </row>
    <row r="721" spans="1:3" x14ac:dyDescent="0.25">
      <c r="A721" s="144">
        <v>946</v>
      </c>
      <c r="B721" s="140" t="s">
        <v>261</v>
      </c>
      <c r="C721" s="143" t="s">
        <v>456</v>
      </c>
    </row>
    <row r="722" spans="1:3" x14ac:dyDescent="0.25">
      <c r="A722" s="144">
        <v>947</v>
      </c>
      <c r="B722" s="140" t="s">
        <v>418</v>
      </c>
      <c r="C722" s="143" t="s">
        <v>456</v>
      </c>
    </row>
    <row r="723" spans="1:3" x14ac:dyDescent="0.25">
      <c r="A723" s="144">
        <v>948</v>
      </c>
      <c r="B723" s="140" t="s">
        <v>419</v>
      </c>
      <c r="C723" s="143" t="s">
        <v>456</v>
      </c>
    </row>
    <row r="724" spans="1:3" x14ac:dyDescent="0.25">
      <c r="A724" s="144">
        <v>949</v>
      </c>
      <c r="B724" s="140" t="s">
        <v>420</v>
      </c>
      <c r="C724" s="143" t="s">
        <v>456</v>
      </c>
    </row>
    <row r="725" spans="1:3" x14ac:dyDescent="0.25">
      <c r="A725" s="144">
        <v>950</v>
      </c>
      <c r="B725" s="140" t="s">
        <v>421</v>
      </c>
      <c r="C725" s="143" t="s">
        <v>457</v>
      </c>
    </row>
    <row r="726" spans="1:3" x14ac:dyDescent="0.25">
      <c r="A726" s="144">
        <v>951</v>
      </c>
      <c r="B726" s="140" t="s">
        <v>422</v>
      </c>
      <c r="C726" s="143" t="s">
        <v>457</v>
      </c>
    </row>
    <row r="727" spans="1:3" x14ac:dyDescent="0.25">
      <c r="A727" s="144">
        <v>952</v>
      </c>
      <c r="B727" s="140" t="s">
        <v>423</v>
      </c>
      <c r="C727" s="143" t="s">
        <v>456</v>
      </c>
    </row>
    <row r="728" spans="1:3" x14ac:dyDescent="0.25">
      <c r="A728" s="144">
        <v>953</v>
      </c>
      <c r="B728" s="140" t="s">
        <v>424</v>
      </c>
      <c r="C728" s="143" t="s">
        <v>456</v>
      </c>
    </row>
    <row r="729" spans="1:3" x14ac:dyDescent="0.25">
      <c r="A729" s="144">
        <v>954</v>
      </c>
      <c r="B729" s="140" t="s">
        <v>425</v>
      </c>
      <c r="C729" s="143" t="s">
        <v>456</v>
      </c>
    </row>
    <row r="730" spans="1:3" x14ac:dyDescent="0.25">
      <c r="A730" s="144">
        <v>955</v>
      </c>
      <c r="B730" s="140" t="s">
        <v>426</v>
      </c>
      <c r="C730" s="143" t="s">
        <v>456</v>
      </c>
    </row>
    <row r="731" spans="1:3" x14ac:dyDescent="0.25">
      <c r="A731" s="144">
        <v>956</v>
      </c>
      <c r="B731" s="140" t="s">
        <v>427</v>
      </c>
      <c r="C731" s="143" t="s">
        <v>456</v>
      </c>
    </row>
    <row r="732" spans="1:3" x14ac:dyDescent="0.25">
      <c r="A732" s="144">
        <v>957</v>
      </c>
      <c r="B732" s="140" t="s">
        <v>428</v>
      </c>
      <c r="C732" s="143" t="s">
        <v>456</v>
      </c>
    </row>
    <row r="733" spans="1:3" x14ac:dyDescent="0.25">
      <c r="A733" s="144">
        <v>958</v>
      </c>
      <c r="B733" s="140" t="s">
        <v>429</v>
      </c>
      <c r="C733" s="143" t="s">
        <v>456</v>
      </c>
    </row>
    <row r="734" spans="1:3" x14ac:dyDescent="0.25">
      <c r="A734" s="144">
        <v>959</v>
      </c>
      <c r="B734" s="140" t="s">
        <v>430</v>
      </c>
      <c r="C734" s="143" t="s">
        <v>456</v>
      </c>
    </row>
    <row r="735" spans="1:3" x14ac:dyDescent="0.25">
      <c r="A735" s="144">
        <v>960</v>
      </c>
      <c r="B735" s="140" t="s">
        <v>431</v>
      </c>
      <c r="C735" s="143" t="s">
        <v>456</v>
      </c>
    </row>
    <row r="736" spans="1:3" x14ac:dyDescent="0.25">
      <c r="A736" s="144">
        <v>961</v>
      </c>
      <c r="B736" s="140" t="s">
        <v>432</v>
      </c>
      <c r="C736" s="143" t="s">
        <v>456</v>
      </c>
    </row>
    <row r="737" spans="1:3" x14ac:dyDescent="0.25">
      <c r="A737" s="144">
        <v>962</v>
      </c>
      <c r="B737" s="140" t="s">
        <v>433</v>
      </c>
      <c r="C737" s="143" t="s">
        <v>456</v>
      </c>
    </row>
    <row r="738" spans="1:3" x14ac:dyDescent="0.25">
      <c r="A738" s="144">
        <v>963</v>
      </c>
      <c r="B738" s="140" t="s">
        <v>434</v>
      </c>
      <c r="C738" s="143" t="s">
        <v>456</v>
      </c>
    </row>
    <row r="739" spans="1:3" x14ac:dyDescent="0.25">
      <c r="A739" s="144">
        <v>964</v>
      </c>
      <c r="B739" s="140" t="s">
        <v>435</v>
      </c>
      <c r="C739" s="143" t="s">
        <v>456</v>
      </c>
    </row>
    <row r="740" spans="1:3" x14ac:dyDescent="0.25">
      <c r="A740" s="144">
        <v>965</v>
      </c>
      <c r="B740" s="140" t="s">
        <v>436</v>
      </c>
      <c r="C740" s="143" t="s">
        <v>456</v>
      </c>
    </row>
    <row r="741" spans="1:3" x14ac:dyDescent="0.25">
      <c r="A741" s="144">
        <v>966</v>
      </c>
      <c r="B741" s="140" t="s">
        <v>281</v>
      </c>
      <c r="C741" s="143" t="s">
        <v>457</v>
      </c>
    </row>
    <row r="742" spans="1:3" x14ac:dyDescent="0.25">
      <c r="A742" s="144">
        <v>967</v>
      </c>
      <c r="B742" s="140" t="s">
        <v>293</v>
      </c>
      <c r="C742" s="143" t="s">
        <v>456</v>
      </c>
    </row>
    <row r="743" spans="1:3" x14ac:dyDescent="0.25">
      <c r="A743" s="144">
        <v>968</v>
      </c>
      <c r="B743" s="140" t="s">
        <v>293</v>
      </c>
      <c r="C743" s="143" t="s">
        <v>456</v>
      </c>
    </row>
    <row r="744" spans="1:3" x14ac:dyDescent="0.25">
      <c r="A744" s="144">
        <v>969</v>
      </c>
      <c r="B744" s="140" t="s">
        <v>436</v>
      </c>
      <c r="C744" s="143" t="s">
        <v>456</v>
      </c>
    </row>
    <row r="745" spans="1:3" x14ac:dyDescent="0.25">
      <c r="A745" s="144">
        <v>970</v>
      </c>
      <c r="B745" s="140" t="s">
        <v>249</v>
      </c>
      <c r="C745" s="143" t="s">
        <v>456</v>
      </c>
    </row>
    <row r="746" spans="1:3" x14ac:dyDescent="0.25">
      <c r="A746" s="144">
        <v>971</v>
      </c>
      <c r="B746" s="140" t="s">
        <v>437</v>
      </c>
      <c r="C746" s="143" t="s">
        <v>456</v>
      </c>
    </row>
    <row r="747" spans="1:3" x14ac:dyDescent="0.25">
      <c r="A747" s="144">
        <v>972</v>
      </c>
      <c r="B747" s="140" t="s">
        <v>438</v>
      </c>
      <c r="C747" s="143" t="s">
        <v>456</v>
      </c>
    </row>
    <row r="748" spans="1:3" x14ac:dyDescent="0.25">
      <c r="A748" s="144">
        <v>973</v>
      </c>
      <c r="B748" s="140" t="s">
        <v>291</v>
      </c>
      <c r="C748" s="143" t="s">
        <v>456</v>
      </c>
    </row>
    <row r="749" spans="1:3" x14ac:dyDescent="0.25">
      <c r="A749" s="144">
        <v>974</v>
      </c>
      <c r="B749" s="140" t="s">
        <v>317</v>
      </c>
      <c r="C749" s="143" t="s">
        <v>456</v>
      </c>
    </row>
    <row r="750" spans="1:3" x14ac:dyDescent="0.25">
      <c r="A750" s="144">
        <v>975</v>
      </c>
      <c r="B750" s="140" t="s">
        <v>439</v>
      </c>
      <c r="C750" s="143" t="s">
        <v>456</v>
      </c>
    </row>
    <row r="751" spans="1:3" x14ac:dyDescent="0.25">
      <c r="A751" s="144">
        <v>976</v>
      </c>
      <c r="B751" s="140" t="s">
        <v>440</v>
      </c>
      <c r="C751" s="143" t="s">
        <v>456</v>
      </c>
    </row>
    <row r="752" spans="1:3" x14ac:dyDescent="0.25">
      <c r="A752" s="144">
        <v>978</v>
      </c>
      <c r="B752" s="140" t="s">
        <v>275</v>
      </c>
      <c r="C752" s="143" t="s">
        <v>457</v>
      </c>
    </row>
    <row r="753" spans="1:3" x14ac:dyDescent="0.25">
      <c r="A753" s="144">
        <v>979</v>
      </c>
      <c r="B753" s="140" t="s">
        <v>314</v>
      </c>
      <c r="C753" s="143" t="s">
        <v>457</v>
      </c>
    </row>
    <row r="754" spans="1:3" x14ac:dyDescent="0.25">
      <c r="A754" s="144">
        <v>980</v>
      </c>
      <c r="B754" s="140" t="s">
        <v>441</v>
      </c>
      <c r="C754" s="143" t="s">
        <v>456</v>
      </c>
    </row>
    <row r="755" spans="1:3" x14ac:dyDescent="0.25">
      <c r="A755" s="144">
        <v>981</v>
      </c>
      <c r="B755" s="140" t="s">
        <v>442</v>
      </c>
      <c r="C755" s="143" t="s">
        <v>457</v>
      </c>
    </row>
    <row r="756" spans="1:3" x14ac:dyDescent="0.25">
      <c r="A756" s="144">
        <v>982</v>
      </c>
      <c r="B756" s="140" t="s">
        <v>443</v>
      </c>
      <c r="C756" s="143" t="s">
        <v>456</v>
      </c>
    </row>
    <row r="757" spans="1:3" x14ac:dyDescent="0.25">
      <c r="A757" s="144">
        <v>983</v>
      </c>
      <c r="B757" s="140" t="s">
        <v>444</v>
      </c>
      <c r="C757" s="143" t="s">
        <v>456</v>
      </c>
    </row>
    <row r="758" spans="1:3" x14ac:dyDescent="0.25">
      <c r="A758" s="144">
        <v>984</v>
      </c>
      <c r="B758" s="140" t="s">
        <v>445</v>
      </c>
      <c r="C758" s="143" t="s">
        <v>456</v>
      </c>
    </row>
    <row r="759" spans="1:3" x14ac:dyDescent="0.25">
      <c r="A759" s="144">
        <v>985</v>
      </c>
      <c r="B759" s="140" t="s">
        <v>446</v>
      </c>
      <c r="C759" s="143" t="s">
        <v>456</v>
      </c>
    </row>
    <row r="760" spans="1:3" x14ac:dyDescent="0.25">
      <c r="A760" s="144">
        <v>989</v>
      </c>
      <c r="B760" s="140" t="s">
        <v>330</v>
      </c>
      <c r="C760" s="143" t="s">
        <v>456</v>
      </c>
    </row>
    <row r="761" spans="1:3" x14ac:dyDescent="0.25">
      <c r="A761" s="144">
        <v>990</v>
      </c>
      <c r="B761" s="140" t="s">
        <v>331</v>
      </c>
      <c r="C761" s="143" t="s">
        <v>457</v>
      </c>
    </row>
    <row r="762" spans="1:3" x14ac:dyDescent="0.25">
      <c r="A762" s="144">
        <v>991</v>
      </c>
      <c r="B762" s="140" t="s">
        <v>281</v>
      </c>
      <c r="C762" s="143" t="s">
        <v>457</v>
      </c>
    </row>
    <row r="763" spans="1:3" x14ac:dyDescent="0.25">
      <c r="A763" s="144">
        <v>996</v>
      </c>
      <c r="B763" s="140" t="s">
        <v>360</v>
      </c>
      <c r="C763" s="143" t="s">
        <v>456</v>
      </c>
    </row>
    <row r="764" spans="1:3" x14ac:dyDescent="0.25">
      <c r="A764" s="144">
        <v>997</v>
      </c>
      <c r="B764" s="140" t="s">
        <v>447</v>
      </c>
      <c r="C764" s="143" t="s">
        <v>456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A2" sqref="A2:F2"/>
    </sheetView>
  </sheetViews>
  <sheetFormatPr defaultRowHeight="13.2" x14ac:dyDescent="0.25"/>
  <cols>
    <col min="1" max="1" width="33.5546875" customWidth="1"/>
    <col min="2" max="2" width="12.6640625" customWidth="1"/>
    <col min="3" max="3" width="8.5546875" customWidth="1"/>
    <col min="4" max="6" width="18.88671875" customWidth="1"/>
  </cols>
  <sheetData>
    <row r="1" spans="1:6" x14ac:dyDescent="0.25">
      <c r="A1" s="137" t="s">
        <v>27</v>
      </c>
    </row>
    <row r="2" spans="1:6" ht="36.75" customHeight="1" x14ac:dyDescent="0.25">
      <c r="A2" s="313" t="str">
        <f>Overview!B4&amp; " - Effective from "&amp;Overview!C4&amp;" - "&amp;Overview!E4&amp;" Residual Charging Bandings"</f>
        <v>Murphy Power Distribution Limited GSP_B - Effective from 2024/25 - Final Residual Charging Bandings</v>
      </c>
      <c r="B2" s="314"/>
      <c r="C2" s="314"/>
      <c r="D2" s="314"/>
      <c r="E2" s="314"/>
      <c r="F2" s="314"/>
    </row>
    <row r="4" spans="1:6" ht="26.4" x14ac:dyDescent="0.25">
      <c r="A4" s="153" t="s">
        <v>922</v>
      </c>
      <c r="B4" s="153" t="s">
        <v>688</v>
      </c>
      <c r="C4" s="153" t="s">
        <v>923</v>
      </c>
      <c r="D4" s="153" t="s">
        <v>924</v>
      </c>
      <c r="E4" s="153" t="s">
        <v>925</v>
      </c>
      <c r="F4" s="20" t="s">
        <v>926</v>
      </c>
    </row>
    <row r="5" spans="1:6" ht="13.8" x14ac:dyDescent="0.25">
      <c r="A5" s="154" t="s">
        <v>187</v>
      </c>
      <c r="B5" s="227" t="s">
        <v>927</v>
      </c>
      <c r="C5" s="227" t="s">
        <v>928</v>
      </c>
      <c r="D5" s="228" t="s">
        <v>928</v>
      </c>
      <c r="E5" s="228" t="s">
        <v>928</v>
      </c>
      <c r="F5" s="229"/>
    </row>
    <row r="6" spans="1:6" ht="14.25" customHeight="1" x14ac:dyDescent="0.25">
      <c r="A6" s="315" t="s">
        <v>929</v>
      </c>
      <c r="B6" s="227">
        <v>1</v>
      </c>
      <c r="C6" s="227" t="s">
        <v>930</v>
      </c>
      <c r="D6" s="230" t="s">
        <v>931</v>
      </c>
      <c r="E6" s="230">
        <v>3571</v>
      </c>
      <c r="F6" s="229" t="s">
        <v>938</v>
      </c>
    </row>
    <row r="7" spans="1:6" ht="13.8" x14ac:dyDescent="0.25">
      <c r="A7" s="316"/>
      <c r="B7" s="227">
        <v>2</v>
      </c>
      <c r="C7" s="227" t="s">
        <v>930</v>
      </c>
      <c r="D7" s="230">
        <v>3571</v>
      </c>
      <c r="E7" s="230">
        <v>12553</v>
      </c>
      <c r="F7" s="229" t="s">
        <v>938</v>
      </c>
    </row>
    <row r="8" spans="1:6" ht="13.8" x14ac:dyDescent="0.25">
      <c r="A8" s="316"/>
      <c r="B8" s="227">
        <v>3</v>
      </c>
      <c r="C8" s="227" t="s">
        <v>930</v>
      </c>
      <c r="D8" s="230">
        <v>12553</v>
      </c>
      <c r="E8" s="230">
        <v>25279</v>
      </c>
      <c r="F8" s="229" t="s">
        <v>938</v>
      </c>
    </row>
    <row r="9" spans="1:6" ht="13.8" x14ac:dyDescent="0.25">
      <c r="A9" s="317"/>
      <c r="B9" s="227">
        <v>4</v>
      </c>
      <c r="C9" s="227" t="s">
        <v>930</v>
      </c>
      <c r="D9" s="230">
        <v>25279</v>
      </c>
      <c r="E9" s="230" t="s">
        <v>932</v>
      </c>
      <c r="F9" s="229" t="s">
        <v>938</v>
      </c>
    </row>
    <row r="10" spans="1:6" ht="13.8" x14ac:dyDescent="0.25">
      <c r="A10" s="315" t="s">
        <v>933</v>
      </c>
      <c r="B10" s="227">
        <v>1</v>
      </c>
      <c r="C10" s="227" t="s">
        <v>934</v>
      </c>
      <c r="D10" s="230" t="s">
        <v>931</v>
      </c>
      <c r="E10" s="230">
        <v>80</v>
      </c>
      <c r="F10" s="229" t="s">
        <v>938</v>
      </c>
    </row>
    <row r="11" spans="1:6" ht="13.8" x14ac:dyDescent="0.25">
      <c r="A11" s="316"/>
      <c r="B11" s="227">
        <v>2</v>
      </c>
      <c r="C11" s="227" t="s">
        <v>934</v>
      </c>
      <c r="D11" s="230">
        <v>80</v>
      </c>
      <c r="E11" s="230">
        <v>150</v>
      </c>
      <c r="F11" s="229" t="s">
        <v>938</v>
      </c>
    </row>
    <row r="12" spans="1:6" ht="13.8" x14ac:dyDescent="0.25">
      <c r="A12" s="316"/>
      <c r="B12" s="227">
        <v>3</v>
      </c>
      <c r="C12" s="227" t="s">
        <v>934</v>
      </c>
      <c r="D12" s="230">
        <v>150</v>
      </c>
      <c r="E12" s="230">
        <v>231</v>
      </c>
      <c r="F12" s="229" t="s">
        <v>938</v>
      </c>
    </row>
    <row r="13" spans="1:6" ht="13.8" x14ac:dyDescent="0.25">
      <c r="A13" s="317"/>
      <c r="B13" s="227">
        <v>4</v>
      </c>
      <c r="C13" s="227" t="s">
        <v>934</v>
      </c>
      <c r="D13" s="230">
        <v>231</v>
      </c>
      <c r="E13" s="230" t="s">
        <v>932</v>
      </c>
      <c r="F13" s="229" t="s">
        <v>938</v>
      </c>
    </row>
    <row r="14" spans="1:6" ht="13.8" x14ac:dyDescent="0.25">
      <c r="A14" s="315" t="s">
        <v>935</v>
      </c>
      <c r="B14" s="227">
        <v>1</v>
      </c>
      <c r="C14" s="227" t="s">
        <v>934</v>
      </c>
      <c r="D14" s="230" t="s">
        <v>931</v>
      </c>
      <c r="E14" s="230">
        <v>422</v>
      </c>
      <c r="F14" s="229" t="s">
        <v>938</v>
      </c>
    </row>
    <row r="15" spans="1:6" ht="13.8" x14ac:dyDescent="0.25">
      <c r="A15" s="316"/>
      <c r="B15" s="227">
        <v>2</v>
      </c>
      <c r="C15" s="227" t="s">
        <v>934</v>
      </c>
      <c r="D15" s="230">
        <v>422</v>
      </c>
      <c r="E15" s="230">
        <v>1000</v>
      </c>
      <c r="F15" s="229" t="s">
        <v>938</v>
      </c>
    </row>
    <row r="16" spans="1:6" ht="13.8" x14ac:dyDescent="0.25">
      <c r="A16" s="316"/>
      <c r="B16" s="227">
        <v>3</v>
      </c>
      <c r="C16" s="227" t="s">
        <v>934</v>
      </c>
      <c r="D16" s="230">
        <v>1000</v>
      </c>
      <c r="E16" s="230">
        <v>1800</v>
      </c>
      <c r="F16" s="229" t="s">
        <v>938</v>
      </c>
    </row>
    <row r="17" spans="1:6" ht="13.8" x14ac:dyDescent="0.25">
      <c r="A17" s="317"/>
      <c r="B17" s="227">
        <v>4</v>
      </c>
      <c r="C17" s="227" t="s">
        <v>934</v>
      </c>
      <c r="D17" s="230">
        <v>1800</v>
      </c>
      <c r="E17" s="230" t="s">
        <v>932</v>
      </c>
      <c r="F17" s="229" t="s">
        <v>938</v>
      </c>
    </row>
    <row r="18" spans="1:6" ht="13.8" x14ac:dyDescent="0.25">
      <c r="A18" s="318" t="s">
        <v>936</v>
      </c>
      <c r="B18" s="227">
        <v>1</v>
      </c>
      <c r="C18" s="227" t="s">
        <v>934</v>
      </c>
      <c r="D18" s="230" t="s">
        <v>931</v>
      </c>
      <c r="E18" s="230">
        <v>5000</v>
      </c>
      <c r="F18" s="229" t="s">
        <v>938</v>
      </c>
    </row>
    <row r="19" spans="1:6" ht="13.8" x14ac:dyDescent="0.25">
      <c r="A19" s="319"/>
      <c r="B19" s="227">
        <v>2</v>
      </c>
      <c r="C19" s="227" t="s">
        <v>934</v>
      </c>
      <c r="D19" s="230">
        <v>5000</v>
      </c>
      <c r="E19" s="230">
        <v>12000</v>
      </c>
      <c r="F19" s="229" t="s">
        <v>938</v>
      </c>
    </row>
    <row r="20" spans="1:6" ht="13.8" x14ac:dyDescent="0.25">
      <c r="A20" s="319"/>
      <c r="B20" s="227">
        <v>3</v>
      </c>
      <c r="C20" s="227" t="s">
        <v>934</v>
      </c>
      <c r="D20" s="230">
        <v>12000</v>
      </c>
      <c r="E20" s="230">
        <v>21500</v>
      </c>
      <c r="F20" s="229" t="s">
        <v>938</v>
      </c>
    </row>
    <row r="21" spans="1:6" ht="13.8" x14ac:dyDescent="0.25">
      <c r="A21" s="320"/>
      <c r="B21" s="227">
        <v>4</v>
      </c>
      <c r="C21" s="227" t="s">
        <v>934</v>
      </c>
      <c r="D21" s="230">
        <v>21500</v>
      </c>
      <c r="E21" s="230" t="s">
        <v>932</v>
      </c>
      <c r="F21" s="229" t="s">
        <v>938</v>
      </c>
    </row>
    <row r="22" spans="1:6" ht="12.75" customHeight="1" x14ac:dyDescent="0.25">
      <c r="A22" t="s">
        <v>937</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2" sqref="B2:T2"/>
    </sheetView>
  </sheetViews>
  <sheetFormatPr defaultColWidth="9.109375" defaultRowHeight="13.2" x14ac:dyDescent="0.25"/>
  <cols>
    <col min="1" max="1" width="2.44140625" customWidth="1"/>
    <col min="2" max="2" width="33.6640625" customWidth="1"/>
    <col min="3" max="4" width="14.109375" customWidth="1"/>
    <col min="5" max="9" width="12.109375" customWidth="1"/>
    <col min="10" max="10" width="5.5546875" customWidth="1"/>
    <col min="11" max="11" width="5.33203125" customWidth="1"/>
    <col min="12" max="12" width="35.33203125" customWidth="1"/>
    <col min="13" max="20" width="11.6640625" customWidth="1"/>
    <col min="28" max="28" width="25" bestFit="1" customWidth="1"/>
    <col min="29" max="29" width="14.5546875" bestFit="1" customWidth="1"/>
  </cols>
  <sheetData>
    <row r="1" spans="1:154" x14ac:dyDescent="0.25">
      <c r="B1" s="79" t="s">
        <v>27</v>
      </c>
    </row>
    <row r="2" spans="1:154" s="2" customFormat="1" ht="21.75" customHeight="1" x14ac:dyDescent="0.25">
      <c r="B2" s="321" t="str">
        <f>Overview!B4&amp; " - Effective from "&amp;TEXT(Overview!D4,"D MMMM YYYY")&amp;" - "&amp;Overview!E4</f>
        <v>Murphy Power Distribution Limited GSP_B - Effective from 1 April 2024 - Final</v>
      </c>
      <c r="C2" s="322"/>
      <c r="D2" s="322"/>
      <c r="E2" s="322"/>
      <c r="F2" s="322"/>
      <c r="G2" s="322"/>
      <c r="H2" s="322"/>
      <c r="I2" s="322"/>
      <c r="J2" s="322"/>
      <c r="K2" s="322"/>
      <c r="L2" s="322"/>
      <c r="M2" s="322"/>
      <c r="N2" s="322"/>
      <c r="O2" s="322"/>
      <c r="P2" s="322"/>
      <c r="Q2" s="322"/>
      <c r="R2" s="322"/>
      <c r="S2" s="322"/>
      <c r="T2" s="323"/>
      <c r="U2"/>
      <c r="V2"/>
      <c r="W2"/>
      <c r="X2"/>
      <c r="Y2"/>
      <c r="Z2"/>
      <c r="AA2"/>
      <c r="AB2" s="25"/>
      <c r="AC2" s="51" t="s">
        <v>205</v>
      </c>
      <c r="AD2" s="51" t="s">
        <v>207</v>
      </c>
      <c r="AE2" s="51" t="s">
        <v>206</v>
      </c>
      <c r="AF2" s="14" t="s">
        <v>33</v>
      </c>
      <c r="AG2" s="14" t="s">
        <v>34</v>
      </c>
      <c r="AH2" s="25" t="s">
        <v>174</v>
      </c>
      <c r="AI2" s="14" t="s">
        <v>61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6" customFormat="1" ht="9" customHeight="1" x14ac:dyDescent="0.25">
      <c r="A3" s="95"/>
      <c r="B3" s="95"/>
      <c r="C3" s="95"/>
      <c r="D3" s="95"/>
      <c r="E3" s="95"/>
      <c r="F3" s="95"/>
      <c r="G3" s="95"/>
      <c r="H3" s="95"/>
      <c r="I3" s="95"/>
      <c r="J3" s="95"/>
      <c r="K3" s="95"/>
      <c r="L3"/>
      <c r="M3"/>
      <c r="N3"/>
      <c r="O3"/>
      <c r="P3"/>
      <c r="Q3"/>
      <c r="R3"/>
      <c r="S3"/>
      <c r="T3"/>
      <c r="U3"/>
      <c r="V3"/>
      <c r="W3"/>
      <c r="X3"/>
      <c r="Y3"/>
      <c r="Z3"/>
      <c r="AA3"/>
      <c r="AB3" s="16" t="s">
        <v>187</v>
      </c>
      <c r="AC3" s="123" t="s">
        <v>211</v>
      </c>
      <c r="AD3" s="124" t="s">
        <v>213</v>
      </c>
      <c r="AE3" s="125" t="s">
        <v>206</v>
      </c>
      <c r="AF3" s="131" t="s">
        <v>215</v>
      </c>
      <c r="AG3" s="126" t="s">
        <v>218</v>
      </c>
      <c r="AH3" s="126" t="s">
        <v>218</v>
      </c>
      <c r="AI3" s="127" t="s">
        <v>218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27" t="s">
        <v>209</v>
      </c>
      <c r="C4" s="328"/>
      <c r="D4" s="328"/>
      <c r="E4" s="328"/>
      <c r="F4" s="328"/>
      <c r="G4" s="328"/>
      <c r="H4" s="328"/>
      <c r="I4" s="329"/>
      <c r="L4" s="327" t="s">
        <v>210</v>
      </c>
      <c r="M4" s="328"/>
      <c r="N4" s="328"/>
      <c r="O4" s="328"/>
      <c r="P4" s="328"/>
      <c r="Q4" s="328"/>
      <c r="R4" s="328"/>
      <c r="S4" s="328"/>
      <c r="T4" s="329"/>
      <c r="AB4" s="16" t="s">
        <v>188</v>
      </c>
      <c r="AC4" s="123" t="s">
        <v>211</v>
      </c>
      <c r="AD4" s="124" t="s">
        <v>213</v>
      </c>
      <c r="AE4" s="125" t="s">
        <v>206</v>
      </c>
      <c r="AF4" s="126" t="s">
        <v>218</v>
      </c>
      <c r="AG4" s="126" t="s">
        <v>218</v>
      </c>
      <c r="AH4" s="126" t="s">
        <v>218</v>
      </c>
      <c r="AI4" s="127" t="s">
        <v>218</v>
      </c>
    </row>
    <row r="5" spans="1:154" ht="18" customHeight="1" x14ac:dyDescent="0.25">
      <c r="B5" s="331" t="s">
        <v>144</v>
      </c>
      <c r="C5" s="331"/>
      <c r="D5" s="331"/>
      <c r="E5" s="331"/>
      <c r="F5" s="331"/>
      <c r="G5" s="331"/>
      <c r="H5" s="331"/>
      <c r="I5" s="331"/>
      <c r="L5" s="331" t="s">
        <v>146</v>
      </c>
      <c r="M5" s="331"/>
      <c r="N5" s="331"/>
      <c r="O5" s="331"/>
      <c r="P5" s="331"/>
      <c r="Q5" s="331"/>
      <c r="R5" s="331"/>
      <c r="S5" s="331"/>
      <c r="T5" s="331"/>
      <c r="AB5" s="16" t="s">
        <v>189</v>
      </c>
      <c r="AC5" s="123" t="s">
        <v>211</v>
      </c>
      <c r="AD5" s="124" t="s">
        <v>213</v>
      </c>
      <c r="AE5" s="125" t="s">
        <v>206</v>
      </c>
      <c r="AF5" s="131" t="s">
        <v>215</v>
      </c>
      <c r="AG5" s="126" t="s">
        <v>218</v>
      </c>
      <c r="AH5" s="126" t="s">
        <v>218</v>
      </c>
      <c r="AI5" s="127" t="s">
        <v>218</v>
      </c>
    </row>
    <row r="6" spans="1:154" s="97" customFormat="1" ht="27.75" customHeight="1" x14ac:dyDescent="0.25">
      <c r="B6" s="330" t="s">
        <v>150</v>
      </c>
      <c r="C6" s="330"/>
      <c r="D6" s="330"/>
      <c r="E6" s="330"/>
      <c r="F6" s="330"/>
      <c r="G6" s="330"/>
      <c r="H6" s="330"/>
      <c r="I6" s="330"/>
      <c r="L6" s="330" t="s">
        <v>151</v>
      </c>
      <c r="M6" s="330"/>
      <c r="N6" s="330"/>
      <c r="O6" s="330"/>
      <c r="P6" s="330"/>
      <c r="Q6" s="330"/>
      <c r="R6" s="330"/>
      <c r="S6" s="330"/>
      <c r="T6" s="330"/>
      <c r="AB6" s="16" t="s">
        <v>190</v>
      </c>
      <c r="AC6" s="123" t="s">
        <v>211</v>
      </c>
      <c r="AD6" s="124" t="s">
        <v>213</v>
      </c>
      <c r="AE6" s="125" t="s">
        <v>206</v>
      </c>
      <c r="AF6" s="126" t="s">
        <v>218</v>
      </c>
      <c r="AG6" s="126" t="s">
        <v>218</v>
      </c>
      <c r="AH6" s="126" t="s">
        <v>218</v>
      </c>
      <c r="AI6" s="127" t="s">
        <v>218</v>
      </c>
    </row>
    <row r="7" spans="1:154" ht="18" customHeight="1" x14ac:dyDescent="0.25">
      <c r="B7" s="331" t="s">
        <v>145</v>
      </c>
      <c r="C7" s="331"/>
      <c r="D7" s="331"/>
      <c r="E7" s="331"/>
      <c r="F7" s="331"/>
      <c r="G7" s="331"/>
      <c r="H7" s="331"/>
      <c r="I7" s="331"/>
      <c r="L7" s="331" t="s">
        <v>147</v>
      </c>
      <c r="M7" s="331"/>
      <c r="N7" s="331"/>
      <c r="O7" s="331"/>
      <c r="P7" s="331"/>
      <c r="Q7" s="331"/>
      <c r="R7" s="331"/>
      <c r="S7" s="331"/>
      <c r="T7" s="331"/>
      <c r="AB7" s="16" t="s">
        <v>191</v>
      </c>
      <c r="AC7" s="123" t="s">
        <v>211</v>
      </c>
      <c r="AD7" s="124" t="s">
        <v>213</v>
      </c>
      <c r="AE7" s="125" t="s">
        <v>206</v>
      </c>
      <c r="AF7" s="131" t="s">
        <v>215</v>
      </c>
      <c r="AG7" s="131" t="s">
        <v>216</v>
      </c>
      <c r="AH7" s="132" t="s">
        <v>217</v>
      </c>
      <c r="AI7" s="133" t="s">
        <v>61</v>
      </c>
    </row>
    <row r="8" spans="1:154" ht="8.25" customHeight="1" x14ac:dyDescent="0.25">
      <c r="AB8" s="16" t="s">
        <v>192</v>
      </c>
      <c r="AC8" s="123" t="s">
        <v>211</v>
      </c>
      <c r="AD8" s="124" t="s">
        <v>213</v>
      </c>
      <c r="AE8" s="125" t="s">
        <v>206</v>
      </c>
      <c r="AF8" s="131" t="s">
        <v>215</v>
      </c>
      <c r="AG8" s="131" t="s">
        <v>216</v>
      </c>
      <c r="AH8" s="132" t="s">
        <v>217</v>
      </c>
      <c r="AI8" s="128" t="s">
        <v>61</v>
      </c>
    </row>
    <row r="9" spans="1:154" ht="72" customHeight="1" x14ac:dyDescent="0.25">
      <c r="B9" s="98" t="s">
        <v>148</v>
      </c>
      <c r="C9" s="99" t="str">
        <f>IFERROR(VLOOKUP($B$10,$AB$2:$AI$18,2,FALSE),AC2)</f>
        <v>Red unit charge
p/kWh</v>
      </c>
      <c r="D9" s="99" t="str">
        <f>IFERROR(VLOOKUP($B$10,$AB$2:$AI$18,3,FALSE),AD2)</f>
        <v>Amber unit charge
p/kWh</v>
      </c>
      <c r="E9" s="99" t="str">
        <f>IFERROR(VLOOKUP($B$10,$AB$2:$AI$18,4,FALSE),AE2)</f>
        <v>Green unit charge
p/kWh</v>
      </c>
      <c r="F9" s="99" t="str">
        <f>IFERROR(VLOOKUP($B$10,$AB$2:$AI$18,5,FALSE),AF2)</f>
        <v>Fixed charge 
p/MPAN/day</v>
      </c>
      <c r="G9" s="99" t="str">
        <f>IFERROR(VLOOKUP($B$10,$AB$2:$AI$18,6,FALSE),AG2)</f>
        <v>Capacity charge 
p/kVA/day</v>
      </c>
      <c r="H9" s="99" t="str">
        <f>IFERROR(VLOOKUP($B$10,$AB$2:$AI$18,7,FALSE),AH2)</f>
        <v>Exceeded Capacity charge 
p/kVA/day</v>
      </c>
      <c r="I9" s="99" t="str">
        <f>IFERROR(VLOOKUP($B$10,$AB$2:$AI$18,8,FALSE),AI2)</f>
        <v>Reactive power charge
p/kVArh</v>
      </c>
      <c r="L9" s="98" t="s">
        <v>149</v>
      </c>
      <c r="M9" s="116" t="str">
        <f>'Annex 2 EHV charges'!H10</f>
        <v>Import
Super Red
unit charge
(p/kWh)</v>
      </c>
      <c r="N9" s="116" t="str">
        <f>'Annex 2 EHV charges'!I10</f>
        <v>Import
fixed charge
(p/day)</v>
      </c>
      <c r="O9" s="116" t="str">
        <f>'Annex 2 EHV charges'!J10</f>
        <v>Import
capacity charge
(p/kVA/day)</v>
      </c>
      <c r="P9" s="116" t="str">
        <f>'Annex 2 EHV charges'!K10</f>
        <v>Import
exceeded capacity charge
(p/kVA/day)</v>
      </c>
      <c r="Q9" s="117" t="str">
        <f>'Annex 2 EHV charges'!L10</f>
        <v>Export
Super Red
unit charge
(p/kWh)</v>
      </c>
      <c r="R9" s="117" t="str">
        <f>'Annex 2 EHV charges'!M10</f>
        <v>Export
fixed charge
(p/day)</v>
      </c>
      <c r="S9" s="117" t="str">
        <f>'Annex 2 EHV charges'!N10</f>
        <v>Export
capacity charge
(p/kVA/day)</v>
      </c>
      <c r="T9" s="117" t="str">
        <f>'Annex 2 EHV charges'!O10</f>
        <v>Export
exceeded capacity charge
(p/kVA/day)</v>
      </c>
      <c r="AB9" s="16" t="s">
        <v>193</v>
      </c>
      <c r="AC9" s="123" t="s">
        <v>211</v>
      </c>
      <c r="AD9" s="124" t="s">
        <v>213</v>
      </c>
      <c r="AE9" s="125" t="s">
        <v>206</v>
      </c>
      <c r="AF9" s="131" t="s">
        <v>215</v>
      </c>
      <c r="AG9" s="131" t="s">
        <v>216</v>
      </c>
      <c r="AH9" s="132" t="s">
        <v>217</v>
      </c>
      <c r="AI9" s="128" t="s">
        <v>61</v>
      </c>
    </row>
    <row r="10" spans="1:154" ht="30" customHeight="1" x14ac:dyDescent="0.25">
      <c r="B10" s="89" t="s">
        <v>191</v>
      </c>
      <c r="C10" s="113" t="str">
        <f>IFERROR(VLOOKUP($B$10,'Annex 1 LV, HV and UMS charges'!$A:$K,4,FALSE),"")</f>
        <v/>
      </c>
      <c r="D10" s="114" t="str">
        <f>IFERROR(VLOOKUP($B$10,'Annex 1 LV, HV and UMS charges'!$A:$K,5,FALSE),"")</f>
        <v/>
      </c>
      <c r="E10" s="114" t="str">
        <f>IFERROR(VLOOKUP($B$10,'Annex 1 LV, HV and UMS charges'!$A:$K,6,FALSE),"")</f>
        <v/>
      </c>
      <c r="F10" s="91" t="str">
        <f>IFERROR(VLOOKUP($B$10,'Annex 1 LV, HV and UMS charges'!$A:$K,7,FALSE),"")</f>
        <v/>
      </c>
      <c r="G10" s="91" t="str">
        <f>IFERROR(VLOOKUP($B$10,'Annex 1 LV, HV and UMS charges'!$A:$K,8,FALSE),"")</f>
        <v/>
      </c>
      <c r="H10" s="91" t="str">
        <f>IFERROR(VLOOKUP($B$10,'Annex 1 LV, HV and UMS charges'!$A:$K,9,FALSE),"")</f>
        <v/>
      </c>
      <c r="I10" s="91" t="str">
        <f>IFERROR(VLOOKUP($B$10,'Annex 1 LV, HV and UMS charges'!$A:$K,10,FALSE),"")</f>
        <v/>
      </c>
      <c r="L10" s="89"/>
      <c r="M10" s="91" t="str">
        <f>IFERROR(VLOOKUP($L$10,'Annex 2 EHV charges'!$G:$O,2,FALSE),"")</f>
        <v/>
      </c>
      <c r="N10" s="91" t="str">
        <f>IFERROR(VLOOKUP($L$10,'Annex 2 EHV charges'!$G:$O,3,FALSE),"")</f>
        <v/>
      </c>
      <c r="O10" s="91" t="str">
        <f>IFERROR(VLOOKUP($L$10,'Annex 2 EHV charges'!$G:$O,4,FALSE),"")</f>
        <v/>
      </c>
      <c r="P10" s="91" t="str">
        <f>IFERROR(VLOOKUP($L$10,'Annex 2 EHV charges'!$G:$O,5,FALSE),"")</f>
        <v/>
      </c>
      <c r="Q10" s="101" t="str">
        <f>IFERROR(VLOOKUP($L$10,'Annex 2 EHV charges'!$G:$O,6,FALSE),"")</f>
        <v/>
      </c>
      <c r="R10" s="101" t="str">
        <f>IFERROR(VLOOKUP($L$10,'Annex 2 EHV charges'!$G:$O,7,FALSE),"")</f>
        <v/>
      </c>
      <c r="S10" s="101" t="str">
        <f>IFERROR(VLOOKUP($L$10,'Annex 2 EHV charges'!$G:$O,8,FALSE),"")</f>
        <v/>
      </c>
      <c r="T10" s="101" t="str">
        <f>IFERROR(VLOOKUP($L$10,'Annex 2 EHV charges'!$G:$O,9,FALSE),"")</f>
        <v/>
      </c>
      <c r="AB10" s="16" t="s">
        <v>194</v>
      </c>
      <c r="AC10" s="129" t="s">
        <v>212</v>
      </c>
      <c r="AD10" s="130" t="s">
        <v>214</v>
      </c>
      <c r="AE10" s="125" t="s">
        <v>206</v>
      </c>
      <c r="AF10" s="126" t="s">
        <v>218</v>
      </c>
      <c r="AG10" s="126" t="s">
        <v>218</v>
      </c>
      <c r="AH10" s="126" t="s">
        <v>218</v>
      </c>
      <c r="AI10" s="126" t="s">
        <v>218</v>
      </c>
    </row>
    <row r="11" spans="1:154" ht="7.5" customHeight="1" x14ac:dyDescent="0.25">
      <c r="AB11" s="16" t="s">
        <v>195</v>
      </c>
      <c r="AC11" s="123" t="s">
        <v>211</v>
      </c>
      <c r="AD11" s="124" t="s">
        <v>213</v>
      </c>
      <c r="AE11" s="125" t="s">
        <v>206</v>
      </c>
      <c r="AF11" s="131" t="s">
        <v>215</v>
      </c>
      <c r="AG11" s="126" t="s">
        <v>218</v>
      </c>
      <c r="AH11" s="126" t="s">
        <v>218</v>
      </c>
      <c r="AI11" s="126" t="s">
        <v>218</v>
      </c>
    </row>
    <row r="12" spans="1:154" ht="88.5" customHeight="1" x14ac:dyDescent="0.25">
      <c r="B12" s="102" t="s">
        <v>114</v>
      </c>
      <c r="C12" s="99" t="str">
        <f>C9</f>
        <v>Red unit charge
p/kWh</v>
      </c>
      <c r="D12" s="99" t="str">
        <f>D9</f>
        <v>Amber unit charge
p/kWh</v>
      </c>
      <c r="E12" s="99" t="str">
        <f>E9</f>
        <v>Green unit charge
p/kWh</v>
      </c>
      <c r="F12" s="99" t="s">
        <v>115</v>
      </c>
      <c r="G12" s="99" t="s">
        <v>112</v>
      </c>
      <c r="H12" s="99" t="s">
        <v>177</v>
      </c>
      <c r="I12" s="99" t="s">
        <v>113</v>
      </c>
      <c r="L12" s="102" t="s">
        <v>114</v>
      </c>
      <c r="M12" s="99" t="s">
        <v>134</v>
      </c>
      <c r="N12" s="99" t="s">
        <v>115</v>
      </c>
      <c r="O12" s="99" t="s">
        <v>130</v>
      </c>
      <c r="P12" s="99" t="s">
        <v>177</v>
      </c>
      <c r="Q12" s="100" t="s">
        <v>132</v>
      </c>
      <c r="R12" s="100" t="s">
        <v>115</v>
      </c>
      <c r="S12" s="100" t="s">
        <v>131</v>
      </c>
      <c r="T12" s="100" t="s">
        <v>177</v>
      </c>
      <c r="AB12" s="16" t="s">
        <v>196</v>
      </c>
      <c r="AC12" s="123" t="s">
        <v>211</v>
      </c>
      <c r="AD12" s="124" t="s">
        <v>213</v>
      </c>
      <c r="AE12" s="125" t="s">
        <v>206</v>
      </c>
      <c r="AF12" s="131" t="s">
        <v>215</v>
      </c>
      <c r="AG12" s="126" t="s">
        <v>218</v>
      </c>
      <c r="AH12" s="126" t="s">
        <v>218</v>
      </c>
      <c r="AI12" s="126" t="s">
        <v>218</v>
      </c>
    </row>
    <row r="13" spans="1:154" ht="30" customHeight="1" x14ac:dyDescent="0.25">
      <c r="B13" s="103" t="s">
        <v>116</v>
      </c>
      <c r="C13" s="108"/>
      <c r="D13" s="108"/>
      <c r="E13" s="108"/>
      <c r="F13" s="108"/>
      <c r="G13" s="108"/>
      <c r="H13" s="108"/>
      <c r="I13" s="108"/>
      <c r="L13" s="103" t="s">
        <v>116</v>
      </c>
      <c r="M13" s="92"/>
      <c r="N13" s="92"/>
      <c r="O13" s="92"/>
      <c r="P13" s="92"/>
      <c r="Q13" s="93"/>
      <c r="R13" s="93">
        <f>N13</f>
        <v>0</v>
      </c>
      <c r="S13" s="93"/>
      <c r="T13" s="93"/>
      <c r="AB13" s="16" t="s">
        <v>197</v>
      </c>
      <c r="AC13" s="123" t="s">
        <v>211</v>
      </c>
      <c r="AD13" s="124" t="s">
        <v>213</v>
      </c>
      <c r="AE13" s="125" t="s">
        <v>206</v>
      </c>
      <c r="AF13" s="131" t="s">
        <v>215</v>
      </c>
      <c r="AG13" s="126" t="s">
        <v>218</v>
      </c>
      <c r="AH13" s="126" t="s">
        <v>218</v>
      </c>
      <c r="AI13" s="128" t="s">
        <v>61</v>
      </c>
    </row>
    <row r="14" spans="1:154" ht="30" customHeight="1" x14ac:dyDescent="0.25">
      <c r="B14" s="104" t="s">
        <v>118</v>
      </c>
      <c r="C14" s="90">
        <f t="shared" ref="C14:I14" si="0">C13</f>
        <v>0</v>
      </c>
      <c r="D14" s="90">
        <f t="shared" si="0"/>
        <v>0</v>
      </c>
      <c r="E14" s="90">
        <f t="shared" si="0"/>
        <v>0</v>
      </c>
      <c r="F14" s="90">
        <f t="shared" si="0"/>
        <v>0</v>
      </c>
      <c r="G14" s="90">
        <f t="shared" si="0"/>
        <v>0</v>
      </c>
      <c r="H14" s="90">
        <f t="shared" si="0"/>
        <v>0</v>
      </c>
      <c r="I14" s="90">
        <f t="shared" si="0"/>
        <v>0</v>
      </c>
      <c r="L14" s="104" t="s">
        <v>118</v>
      </c>
      <c r="M14" s="90">
        <f>M13</f>
        <v>0</v>
      </c>
      <c r="N14" s="90">
        <f t="shared" ref="N14:T14" si="1">N13</f>
        <v>0</v>
      </c>
      <c r="O14" s="90">
        <f t="shared" si="1"/>
        <v>0</v>
      </c>
      <c r="P14" s="90">
        <f t="shared" si="1"/>
        <v>0</v>
      </c>
      <c r="Q14" s="94">
        <f t="shared" si="1"/>
        <v>0</v>
      </c>
      <c r="R14" s="94">
        <f t="shared" si="1"/>
        <v>0</v>
      </c>
      <c r="S14" s="94">
        <f t="shared" si="1"/>
        <v>0</v>
      </c>
      <c r="T14" s="94">
        <f t="shared" si="1"/>
        <v>0</v>
      </c>
      <c r="AB14" s="16" t="s">
        <v>198</v>
      </c>
      <c r="AC14" s="123" t="s">
        <v>211</v>
      </c>
      <c r="AD14" s="124" t="s">
        <v>213</v>
      </c>
      <c r="AE14" s="125" t="s">
        <v>206</v>
      </c>
      <c r="AF14" s="131" t="s">
        <v>215</v>
      </c>
      <c r="AG14" s="126" t="s">
        <v>218</v>
      </c>
      <c r="AH14" s="126" t="s">
        <v>218</v>
      </c>
      <c r="AI14" s="126" t="s">
        <v>218</v>
      </c>
    </row>
    <row r="15" spans="1:154" ht="7.5" customHeight="1" x14ac:dyDescent="0.25">
      <c r="AB15" s="16" t="s">
        <v>199</v>
      </c>
      <c r="AC15" s="123" t="s">
        <v>211</v>
      </c>
      <c r="AD15" s="124" t="s">
        <v>213</v>
      </c>
      <c r="AE15" s="125" t="s">
        <v>206</v>
      </c>
      <c r="AF15" s="131" t="s">
        <v>215</v>
      </c>
      <c r="AG15" s="126" t="s">
        <v>218</v>
      </c>
      <c r="AH15" s="126" t="s">
        <v>218</v>
      </c>
      <c r="AI15" s="128" t="s">
        <v>61</v>
      </c>
    </row>
    <row r="16" spans="1:154" ht="63.75" customHeight="1" x14ac:dyDescent="0.25">
      <c r="B16" s="102" t="s">
        <v>117</v>
      </c>
      <c r="C16" s="99" t="s">
        <v>127</v>
      </c>
      <c r="D16" s="99" t="s">
        <v>128</v>
      </c>
      <c r="E16" s="99" t="s">
        <v>129</v>
      </c>
      <c r="F16" s="99" t="s">
        <v>123</v>
      </c>
      <c r="G16" s="99" t="s">
        <v>122</v>
      </c>
      <c r="H16" s="99" t="s">
        <v>178</v>
      </c>
      <c r="I16" s="99" t="s">
        <v>121</v>
      </c>
      <c r="L16" s="102" t="s">
        <v>117</v>
      </c>
      <c r="M16" s="99" t="s">
        <v>135</v>
      </c>
      <c r="N16" s="99" t="s">
        <v>133</v>
      </c>
      <c r="O16" s="99" t="s">
        <v>138</v>
      </c>
      <c r="P16" s="99" t="s">
        <v>179</v>
      </c>
      <c r="Q16" s="100" t="s">
        <v>136</v>
      </c>
      <c r="R16" s="100" t="s">
        <v>137</v>
      </c>
      <c r="S16" s="100" t="s">
        <v>139</v>
      </c>
      <c r="T16" s="100" t="s">
        <v>180</v>
      </c>
      <c r="AB16" s="16" t="s">
        <v>200</v>
      </c>
      <c r="AC16" s="123" t="s">
        <v>211</v>
      </c>
      <c r="AD16" s="124" t="s">
        <v>213</v>
      </c>
      <c r="AE16" s="125" t="s">
        <v>206</v>
      </c>
      <c r="AF16" s="131" t="s">
        <v>215</v>
      </c>
      <c r="AG16" s="126" t="s">
        <v>218</v>
      </c>
      <c r="AH16" s="126" t="s">
        <v>218</v>
      </c>
      <c r="AI16" s="126" t="s">
        <v>218</v>
      </c>
    </row>
    <row r="17" spans="2:35" ht="30" customHeight="1" x14ac:dyDescent="0.25">
      <c r="B17" s="103" t="s">
        <v>119</v>
      </c>
      <c r="C17" s="109" t="str">
        <f>IFERROR(C10*C13/100,"")</f>
        <v/>
      </c>
      <c r="D17" s="109" t="str">
        <f t="shared" ref="D17:I17" si="2">IFERROR(D10*D13/100,"")</f>
        <v/>
      </c>
      <c r="E17" s="109" t="str">
        <f t="shared" si="2"/>
        <v/>
      </c>
      <c r="F17" s="109" t="str">
        <f t="shared" si="2"/>
        <v/>
      </c>
      <c r="G17" s="109" t="str">
        <f>IFERROR(G10*G13*F13/100,"")</f>
        <v/>
      </c>
      <c r="H17" s="109" t="str">
        <f>IFERROR(H10*H13*F13/100,"")</f>
        <v/>
      </c>
      <c r="I17" s="109" t="str">
        <f t="shared" si="2"/>
        <v/>
      </c>
      <c r="L17" s="105" t="s">
        <v>119</v>
      </c>
      <c r="M17" s="109" t="str">
        <f>IFERROR(M10*M13/100,"")</f>
        <v/>
      </c>
      <c r="N17" s="109" t="str">
        <f>IFERROR(N10*N13/100,"")</f>
        <v/>
      </c>
      <c r="O17" s="109" t="str">
        <f>IFERROR(O10*O13*N13/100,"")</f>
        <v/>
      </c>
      <c r="P17" s="109" t="str">
        <f>IFERROR(P10*P13*N13/100,"")</f>
        <v/>
      </c>
      <c r="Q17" s="110" t="str">
        <f>IFERROR(Q10*Q13/100,"")</f>
        <v/>
      </c>
      <c r="R17" s="110" t="str">
        <f>IFERROR(R10*R13/100,"")</f>
        <v/>
      </c>
      <c r="S17" s="110" t="str">
        <f>IFERROR(S10*S13*R13/100,"")</f>
        <v/>
      </c>
      <c r="T17" s="110" t="str">
        <f>IFERROR(T10*T13*R13/100,"")</f>
        <v/>
      </c>
      <c r="AB17" s="16" t="s">
        <v>201</v>
      </c>
      <c r="AC17" s="123" t="s">
        <v>211</v>
      </c>
      <c r="AD17" s="124" t="s">
        <v>213</v>
      </c>
      <c r="AE17" s="125" t="s">
        <v>206</v>
      </c>
      <c r="AF17" s="131" t="s">
        <v>215</v>
      </c>
      <c r="AG17" s="126" t="s">
        <v>218</v>
      </c>
      <c r="AH17" s="126" t="s">
        <v>218</v>
      </c>
      <c r="AI17" s="128" t="s">
        <v>61</v>
      </c>
    </row>
    <row r="18" spans="2:35" ht="30" customHeight="1" x14ac:dyDescent="0.25">
      <c r="B18" s="104" t="s">
        <v>120</v>
      </c>
      <c r="C18" s="111" t="str">
        <f>IFERROR(C10*C14/100,"")</f>
        <v/>
      </c>
      <c r="D18" s="111" t="str">
        <f t="shared" ref="D18:I18" si="3">IFERROR(D10*D14/100,"")</f>
        <v/>
      </c>
      <c r="E18" s="111" t="str">
        <f t="shared" si="3"/>
        <v/>
      </c>
      <c r="F18" s="111" t="str">
        <f t="shared" si="3"/>
        <v/>
      </c>
      <c r="G18" s="111" t="str">
        <f>IFERROR(G10*G14*F14/100,"")</f>
        <v/>
      </c>
      <c r="H18" s="111" t="str">
        <f>IFERROR(H10*H14*F14/100,"")</f>
        <v/>
      </c>
      <c r="I18" s="111" t="str">
        <f t="shared" si="3"/>
        <v/>
      </c>
      <c r="L18" s="106" t="s">
        <v>120</v>
      </c>
      <c r="M18" s="111" t="str">
        <f>IFERROR(M10*M14/100,"")</f>
        <v/>
      </c>
      <c r="N18" s="111" t="str">
        <f>IFERROR(N10*N14/100,"")</f>
        <v/>
      </c>
      <c r="O18" s="111" t="str">
        <f>IFERROR(O10*O14*N14/100,"")</f>
        <v/>
      </c>
      <c r="P18" s="111" t="str">
        <f>IFERROR(P10*P14*N14/100,"")</f>
        <v/>
      </c>
      <c r="Q18" s="112" t="str">
        <f>IFERROR(Q10*Q14/100,"")</f>
        <v/>
      </c>
      <c r="R18" s="112" t="str">
        <f>IFERROR(R10*R14/100,"")</f>
        <v/>
      </c>
      <c r="S18" s="112" t="str">
        <f>IFERROR(S10*S14*R14/100,"")</f>
        <v/>
      </c>
      <c r="T18" s="112" t="str">
        <f>IFERROR(T10*T14*R14/100,"")</f>
        <v/>
      </c>
      <c r="AB18" s="16" t="s">
        <v>202</v>
      </c>
      <c r="AC18" s="123" t="s">
        <v>211</v>
      </c>
      <c r="AD18" s="124" t="s">
        <v>213</v>
      </c>
      <c r="AE18" s="125" t="s">
        <v>206</v>
      </c>
      <c r="AF18" s="131" t="s">
        <v>215</v>
      </c>
      <c r="AG18" s="126" t="s">
        <v>218</v>
      </c>
      <c r="AH18" s="126" t="s">
        <v>218</v>
      </c>
      <c r="AI18" s="126" t="s">
        <v>218</v>
      </c>
    </row>
    <row r="19" spans="2:35" ht="7.5" customHeight="1" x14ac:dyDescent="0.25"/>
    <row r="20" spans="2:35" ht="39.75" customHeight="1" x14ac:dyDescent="0.25">
      <c r="C20" s="107" t="s">
        <v>124</v>
      </c>
      <c r="M20" s="99" t="s">
        <v>140</v>
      </c>
      <c r="N20" s="100" t="s">
        <v>141</v>
      </c>
    </row>
    <row r="21" spans="2:35" ht="30" customHeight="1" x14ac:dyDescent="0.25">
      <c r="B21" s="103" t="s">
        <v>119</v>
      </c>
      <c r="C21" s="109">
        <f>SUM(C17:I17)</f>
        <v>0</v>
      </c>
      <c r="L21" s="103" t="s">
        <v>119</v>
      </c>
      <c r="M21" s="109">
        <f>SUM(M17:P17)</f>
        <v>0</v>
      </c>
      <c r="N21" s="110">
        <f>SUM(Q17:T17)</f>
        <v>0</v>
      </c>
    </row>
    <row r="22" spans="2:35" ht="30" customHeight="1" x14ac:dyDescent="0.25">
      <c r="B22" s="104" t="s">
        <v>120</v>
      </c>
      <c r="C22" s="111">
        <f>SUM(C18:I18)</f>
        <v>0</v>
      </c>
      <c r="L22" s="104" t="s">
        <v>120</v>
      </c>
      <c r="M22" s="111">
        <f>SUM(M18:P18)</f>
        <v>0</v>
      </c>
      <c r="N22" s="112">
        <f>SUM(Q18:T18)</f>
        <v>0</v>
      </c>
    </row>
    <row r="24" spans="2:35" ht="30.75" customHeight="1" x14ac:dyDescent="0.25">
      <c r="B24" s="324" t="s">
        <v>142</v>
      </c>
      <c r="C24" s="325"/>
      <c r="D24" s="326"/>
      <c r="L24" s="324" t="s">
        <v>143</v>
      </c>
      <c r="M24" s="325"/>
      <c r="N24" s="32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charges'!$G$11:$G$291</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9"/>
  <sheetViews>
    <sheetView tabSelected="1" zoomScale="70" zoomScaleNormal="70" zoomScaleSheetLayoutView="100" workbookViewId="0"/>
  </sheetViews>
  <sheetFormatPr defaultColWidth="9.109375" defaultRowHeight="27.75" customHeight="1" x14ac:dyDescent="0.25"/>
  <cols>
    <col min="1" max="1" width="49" style="2" bestFit="1" customWidth="1"/>
    <col min="2" max="2" width="17.5546875" style="3" customWidth="1"/>
    <col min="3" max="3" width="8.5546875" style="2" bestFit="1" customWidth="1"/>
    <col min="4" max="4" width="17.5546875" style="2" customWidth="1"/>
    <col min="5" max="7" width="17.5546875" style="3" customWidth="1"/>
    <col min="8" max="9" width="17.5546875" style="9" customWidth="1"/>
    <col min="10" max="10" width="17.5546875" style="5" customWidth="1"/>
    <col min="11" max="11" width="17.5546875" style="6" customWidth="1"/>
    <col min="12" max="12" width="1.44140625" style="4" customWidth="1"/>
    <col min="13" max="13" width="15.5546875" style="4" customWidth="1"/>
    <col min="14" max="18" width="15.5546875" style="2" customWidth="1"/>
    <col min="19" max="16384" width="9.109375" style="2"/>
  </cols>
  <sheetData>
    <row r="1" spans="1:14" ht="27.75" customHeight="1" x14ac:dyDescent="0.25">
      <c r="A1" s="80" t="s">
        <v>27</v>
      </c>
      <c r="B1" s="239" t="s">
        <v>181</v>
      </c>
      <c r="C1" s="240"/>
      <c r="D1" s="240"/>
      <c r="E1" s="238"/>
      <c r="F1" s="238"/>
      <c r="G1" s="238"/>
      <c r="H1" s="238"/>
      <c r="I1" s="238"/>
      <c r="J1" s="238"/>
      <c r="K1" s="238"/>
      <c r="L1" s="48"/>
      <c r="M1" s="48"/>
      <c r="N1" s="48"/>
    </row>
    <row r="2" spans="1:14" ht="27" customHeight="1" x14ac:dyDescent="0.25">
      <c r="A2" s="241" t="str">
        <f>Overview!B4&amp; " - Effective from "&amp;TEXT(Overview!D4,"D MMMM YYYY")&amp;" - "&amp;Overview!E4&amp;" LV and HV charges"</f>
        <v>Murphy Power Distribution Limited GSP_B - Effective from 1 April 2024 - Final LV and HV charges</v>
      </c>
      <c r="B2" s="241"/>
      <c r="C2" s="241"/>
      <c r="D2" s="241"/>
      <c r="E2" s="241"/>
      <c r="F2" s="241"/>
      <c r="G2" s="241"/>
      <c r="H2" s="241"/>
      <c r="I2" s="241"/>
      <c r="J2" s="241"/>
      <c r="K2" s="241"/>
    </row>
    <row r="3" spans="1:14" s="72" customFormat="1" ht="15" customHeight="1" x14ac:dyDescent="0.25">
      <c r="A3" s="73"/>
      <c r="B3" s="73"/>
      <c r="C3" s="73"/>
      <c r="D3" s="73"/>
      <c r="E3" s="73"/>
      <c r="F3" s="73"/>
      <c r="G3" s="73"/>
      <c r="H3" s="73"/>
      <c r="I3" s="73"/>
      <c r="J3" s="73"/>
      <c r="K3" s="73"/>
      <c r="L3" s="46"/>
      <c r="M3" s="46"/>
    </row>
    <row r="4" spans="1:14" ht="27" customHeight="1" x14ac:dyDescent="0.25">
      <c r="A4" s="241" t="s">
        <v>712</v>
      </c>
      <c r="B4" s="241"/>
      <c r="C4" s="241"/>
      <c r="D4" s="241"/>
      <c r="E4" s="241"/>
      <c r="F4" s="73"/>
      <c r="G4" s="241" t="s">
        <v>713</v>
      </c>
      <c r="H4" s="241"/>
      <c r="I4" s="241"/>
      <c r="J4" s="241"/>
      <c r="K4" s="241"/>
    </row>
    <row r="5" spans="1:14" ht="28.5" customHeight="1" x14ac:dyDescent="0.25">
      <c r="A5" s="158" t="s">
        <v>20</v>
      </c>
      <c r="B5" s="164" t="s">
        <v>103</v>
      </c>
      <c r="C5" s="244" t="s">
        <v>104</v>
      </c>
      <c r="D5" s="245"/>
      <c r="E5" s="159" t="s">
        <v>105</v>
      </c>
      <c r="F5" s="73"/>
      <c r="G5" s="247"/>
      <c r="H5" s="248"/>
      <c r="I5" s="160" t="s">
        <v>866</v>
      </c>
      <c r="J5" s="161" t="s">
        <v>108</v>
      </c>
      <c r="K5" s="159" t="s">
        <v>105</v>
      </c>
      <c r="L5" s="73"/>
    </row>
    <row r="6" spans="1:14" ht="26.4" x14ac:dyDescent="0.25">
      <c r="A6" s="165" t="s">
        <v>692</v>
      </c>
      <c r="B6" s="157" t="s">
        <v>693</v>
      </c>
      <c r="C6" s="246" t="s">
        <v>694</v>
      </c>
      <c r="D6" s="246"/>
      <c r="E6" s="166" t="s">
        <v>695</v>
      </c>
      <c r="F6" s="73"/>
      <c r="G6" s="249" t="s">
        <v>696</v>
      </c>
      <c r="H6" s="249"/>
      <c r="I6" s="157" t="s">
        <v>693</v>
      </c>
      <c r="J6" s="162" t="s">
        <v>694</v>
      </c>
      <c r="K6" s="162" t="s">
        <v>695</v>
      </c>
      <c r="L6" s="73"/>
    </row>
    <row r="7" spans="1:14" ht="26.4" x14ac:dyDescent="0.25">
      <c r="A7" s="165" t="s">
        <v>697</v>
      </c>
      <c r="B7" s="163"/>
      <c r="C7" s="256"/>
      <c r="D7" s="257"/>
      <c r="E7" s="162" t="s">
        <v>698</v>
      </c>
      <c r="F7" s="73"/>
      <c r="G7" s="249" t="s">
        <v>699</v>
      </c>
      <c r="H7" s="249"/>
      <c r="I7" s="163"/>
      <c r="J7" s="162" t="s">
        <v>700</v>
      </c>
      <c r="K7" s="162" t="s">
        <v>695</v>
      </c>
      <c r="L7" s="73"/>
    </row>
    <row r="8" spans="1:14" ht="17.399999999999999" x14ac:dyDescent="0.25">
      <c r="A8" s="167" t="s">
        <v>21</v>
      </c>
      <c r="B8" s="246" t="s">
        <v>22</v>
      </c>
      <c r="C8" s="246"/>
      <c r="D8" s="246"/>
      <c r="E8" s="246"/>
      <c r="F8" s="73"/>
      <c r="G8" s="249" t="s">
        <v>697</v>
      </c>
      <c r="H8" s="249"/>
      <c r="I8" s="163"/>
      <c r="J8" s="163"/>
      <c r="K8" s="162" t="s">
        <v>698</v>
      </c>
      <c r="L8" s="73"/>
    </row>
    <row r="9" spans="1:14" s="72" customFormat="1" ht="17.399999999999999" x14ac:dyDescent="0.25">
      <c r="A9" s="168"/>
      <c r="B9" s="168"/>
      <c r="C9" s="251"/>
      <c r="D9" s="251"/>
      <c r="E9" s="168"/>
      <c r="F9" s="73"/>
      <c r="G9" s="249" t="s">
        <v>21</v>
      </c>
      <c r="H9" s="249"/>
      <c r="I9" s="252" t="s">
        <v>22</v>
      </c>
      <c r="J9" s="253"/>
      <c r="K9" s="254"/>
      <c r="L9" s="73"/>
      <c r="M9" s="46"/>
    </row>
    <row r="10" spans="1:14" s="72" customFormat="1" ht="8.25" customHeight="1" x14ac:dyDescent="0.25">
      <c r="A10" s="169"/>
      <c r="B10" s="255"/>
      <c r="C10" s="255"/>
      <c r="D10" s="255"/>
      <c r="E10" s="255"/>
      <c r="F10" s="73"/>
      <c r="G10" s="250"/>
      <c r="H10" s="250"/>
      <c r="I10" s="170"/>
      <c r="J10" s="170"/>
      <c r="K10" s="170"/>
      <c r="L10" s="73"/>
      <c r="M10" s="46"/>
    </row>
    <row r="11" spans="1:14" s="72" customFormat="1" ht="8.25" customHeight="1" x14ac:dyDescent="0.25">
      <c r="A11" s="73"/>
      <c r="B11" s="73"/>
      <c r="C11" s="73"/>
      <c r="D11" s="73"/>
      <c r="E11" s="73"/>
      <c r="F11" s="73"/>
      <c r="G11" s="243"/>
      <c r="H11" s="243"/>
      <c r="I11" s="242"/>
      <c r="J11" s="242"/>
      <c r="K11" s="242"/>
      <c r="L11" s="46"/>
      <c r="M11" s="46"/>
    </row>
    <row r="12" spans="1:14" s="72" customFormat="1" ht="8.25" customHeight="1" x14ac:dyDescent="0.25">
      <c r="A12" s="73"/>
      <c r="B12" s="73"/>
      <c r="C12" s="73"/>
      <c r="D12" s="73"/>
      <c r="E12" s="73"/>
      <c r="F12" s="73"/>
      <c r="G12" s="73"/>
      <c r="H12" s="73"/>
      <c r="I12" s="73"/>
      <c r="J12" s="73"/>
      <c r="K12" s="73"/>
      <c r="L12" s="46"/>
      <c r="M12" s="46"/>
    </row>
    <row r="13" spans="1:14" ht="78.75" customHeight="1" x14ac:dyDescent="0.25">
      <c r="A13" s="25" t="s">
        <v>172</v>
      </c>
      <c r="B13" s="14" t="s">
        <v>31</v>
      </c>
      <c r="C13" s="14" t="s">
        <v>32</v>
      </c>
      <c r="D13" s="51" t="s">
        <v>867</v>
      </c>
      <c r="E13" s="51" t="s">
        <v>207</v>
      </c>
      <c r="F13" s="51" t="s">
        <v>206</v>
      </c>
      <c r="G13" s="14" t="s">
        <v>33</v>
      </c>
      <c r="H13" s="14" t="s">
        <v>34</v>
      </c>
      <c r="I13" s="25" t="s">
        <v>174</v>
      </c>
      <c r="J13" s="14" t="s">
        <v>61</v>
      </c>
      <c r="K13" s="14" t="s">
        <v>0</v>
      </c>
    </row>
    <row r="14" spans="1:14" ht="27.6" x14ac:dyDescent="0.25">
      <c r="A14" s="16" t="s">
        <v>521</v>
      </c>
      <c r="B14" s="42" t="s">
        <v>955</v>
      </c>
      <c r="C14" s="155" t="s">
        <v>690</v>
      </c>
      <c r="D14" s="217">
        <v>6.6420000000000003</v>
      </c>
      <c r="E14" s="218">
        <v>1.55</v>
      </c>
      <c r="F14" s="219">
        <v>0.123</v>
      </c>
      <c r="G14" s="220">
        <v>18.91</v>
      </c>
      <c r="H14" s="221">
        <v>0</v>
      </c>
      <c r="I14" s="221">
        <v>0</v>
      </c>
      <c r="J14" s="222">
        <v>0</v>
      </c>
      <c r="K14" s="41"/>
    </row>
    <row r="15" spans="1:14" ht="32.25" customHeight="1" x14ac:dyDescent="0.25">
      <c r="A15" s="16" t="s">
        <v>522</v>
      </c>
      <c r="B15" s="42" t="s">
        <v>956</v>
      </c>
      <c r="C15" s="150" t="s">
        <v>462</v>
      </c>
      <c r="D15" s="217">
        <v>6.6420000000000003</v>
      </c>
      <c r="E15" s="218">
        <v>1.55</v>
      </c>
      <c r="F15" s="219">
        <v>0.123</v>
      </c>
      <c r="G15" s="221">
        <v>0</v>
      </c>
      <c r="H15" s="221">
        <v>0</v>
      </c>
      <c r="I15" s="221">
        <v>0</v>
      </c>
      <c r="J15" s="222">
        <v>0</v>
      </c>
      <c r="K15" s="41"/>
    </row>
    <row r="16" spans="1:14" ht="32.25" customHeight="1" x14ac:dyDescent="0.25">
      <c r="A16" s="16" t="s">
        <v>523</v>
      </c>
      <c r="B16" s="42" t="s">
        <v>957</v>
      </c>
      <c r="C16" s="156" t="s">
        <v>691</v>
      </c>
      <c r="D16" s="217">
        <v>6.7690000000000001</v>
      </c>
      <c r="E16" s="218">
        <v>1.579</v>
      </c>
      <c r="F16" s="219">
        <v>0.126</v>
      </c>
      <c r="G16" s="220">
        <v>9.84</v>
      </c>
      <c r="H16" s="221">
        <v>0</v>
      </c>
      <c r="I16" s="221">
        <v>0</v>
      </c>
      <c r="J16" s="222">
        <v>0</v>
      </c>
      <c r="K16" s="41"/>
    </row>
    <row r="17" spans="1:11" ht="27.6" x14ac:dyDescent="0.25">
      <c r="A17" s="16" t="s">
        <v>524</v>
      </c>
      <c r="B17" s="42" t="s">
        <v>958</v>
      </c>
      <c r="C17" s="156" t="s">
        <v>691</v>
      </c>
      <c r="D17" s="217">
        <v>6.7690000000000001</v>
      </c>
      <c r="E17" s="218">
        <v>1.579</v>
      </c>
      <c r="F17" s="219">
        <v>0.126</v>
      </c>
      <c r="G17" s="220">
        <v>15.34</v>
      </c>
      <c r="H17" s="221">
        <v>0</v>
      </c>
      <c r="I17" s="221">
        <v>0</v>
      </c>
      <c r="J17" s="222">
        <v>0</v>
      </c>
      <c r="K17" s="41"/>
    </row>
    <row r="18" spans="1:11" ht="32.25" customHeight="1" x14ac:dyDescent="0.25">
      <c r="A18" s="16" t="s">
        <v>525</v>
      </c>
      <c r="B18" s="42" t="s">
        <v>959</v>
      </c>
      <c r="C18" s="156" t="s">
        <v>691</v>
      </c>
      <c r="D18" s="217">
        <v>6.7690000000000001</v>
      </c>
      <c r="E18" s="218">
        <v>1.579</v>
      </c>
      <c r="F18" s="219">
        <v>0.126</v>
      </c>
      <c r="G18" s="220">
        <v>40.04</v>
      </c>
      <c r="H18" s="221">
        <v>0</v>
      </c>
      <c r="I18" s="221">
        <v>0</v>
      </c>
      <c r="J18" s="222">
        <v>0</v>
      </c>
      <c r="K18" s="41"/>
    </row>
    <row r="19" spans="1:11" ht="32.25" customHeight="1" x14ac:dyDescent="0.25">
      <c r="A19" s="16" t="s">
        <v>526</v>
      </c>
      <c r="B19" s="42" t="s">
        <v>960</v>
      </c>
      <c r="C19" s="156" t="s">
        <v>691</v>
      </c>
      <c r="D19" s="217">
        <v>6.7690000000000001</v>
      </c>
      <c r="E19" s="218">
        <v>1.579</v>
      </c>
      <c r="F19" s="219">
        <v>0.126</v>
      </c>
      <c r="G19" s="220">
        <v>85.39</v>
      </c>
      <c r="H19" s="221">
        <v>0</v>
      </c>
      <c r="I19" s="221">
        <v>0</v>
      </c>
      <c r="J19" s="222">
        <v>0</v>
      </c>
      <c r="K19" s="41"/>
    </row>
    <row r="20" spans="1:11" ht="32.25" customHeight="1" x14ac:dyDescent="0.25">
      <c r="A20" s="16" t="s">
        <v>527</v>
      </c>
      <c r="B20" s="42" t="s">
        <v>961</v>
      </c>
      <c r="C20" s="156" t="s">
        <v>691</v>
      </c>
      <c r="D20" s="217">
        <v>6.7690000000000001</v>
      </c>
      <c r="E20" s="218">
        <v>1.579</v>
      </c>
      <c r="F20" s="219">
        <v>0.126</v>
      </c>
      <c r="G20" s="220">
        <v>254.46</v>
      </c>
      <c r="H20" s="221">
        <v>0</v>
      </c>
      <c r="I20" s="221">
        <v>0</v>
      </c>
      <c r="J20" s="222">
        <v>0</v>
      </c>
      <c r="K20" s="41"/>
    </row>
    <row r="21" spans="1:11" ht="32.25" customHeight="1" x14ac:dyDescent="0.25">
      <c r="A21" s="16" t="s">
        <v>190</v>
      </c>
      <c r="B21" s="42" t="s">
        <v>869</v>
      </c>
      <c r="C21" s="150" t="s">
        <v>463</v>
      </c>
      <c r="D21" s="217">
        <v>6.7690000000000001</v>
      </c>
      <c r="E21" s="218">
        <v>1.579</v>
      </c>
      <c r="F21" s="219">
        <v>0.126</v>
      </c>
      <c r="G21" s="221">
        <v>0</v>
      </c>
      <c r="H21" s="221">
        <v>0</v>
      </c>
      <c r="I21" s="221">
        <v>0</v>
      </c>
      <c r="J21" s="222">
        <v>0</v>
      </c>
      <c r="K21" s="41"/>
    </row>
    <row r="22" spans="1:11" ht="32.25" customHeight="1" x14ac:dyDescent="0.25">
      <c r="A22" s="16" t="s">
        <v>528</v>
      </c>
      <c r="B22" s="42" t="s">
        <v>962</v>
      </c>
      <c r="C22" s="152">
        <v>0</v>
      </c>
      <c r="D22" s="217">
        <v>4.6900000000000004</v>
      </c>
      <c r="E22" s="218">
        <v>1.0649999999999999</v>
      </c>
      <c r="F22" s="219">
        <v>8.4000000000000005E-2</v>
      </c>
      <c r="G22" s="220">
        <v>15.35</v>
      </c>
      <c r="H22" s="220">
        <v>3.7</v>
      </c>
      <c r="I22" s="220">
        <v>6.64</v>
      </c>
      <c r="J22" s="223">
        <v>0.14699999999999999</v>
      </c>
      <c r="K22" s="41"/>
    </row>
    <row r="23" spans="1:11" ht="32.25" customHeight="1" x14ac:dyDescent="0.25">
      <c r="A23" s="16" t="s">
        <v>529</v>
      </c>
      <c r="B23" s="42" t="s">
        <v>963</v>
      </c>
      <c r="C23" s="152">
        <v>0</v>
      </c>
      <c r="D23" s="217">
        <v>4.6900000000000004</v>
      </c>
      <c r="E23" s="218">
        <v>1.0649999999999999</v>
      </c>
      <c r="F23" s="219">
        <v>8.4000000000000005E-2</v>
      </c>
      <c r="G23" s="220">
        <v>414.18</v>
      </c>
      <c r="H23" s="220">
        <v>3.7</v>
      </c>
      <c r="I23" s="220">
        <v>6.64</v>
      </c>
      <c r="J23" s="223">
        <v>0.14699999999999999</v>
      </c>
      <c r="K23" s="41"/>
    </row>
    <row r="24" spans="1:11" ht="32.25" customHeight="1" x14ac:dyDescent="0.25">
      <c r="A24" s="16" t="s">
        <v>530</v>
      </c>
      <c r="B24" s="42" t="s">
        <v>964</v>
      </c>
      <c r="C24" s="152">
        <v>0</v>
      </c>
      <c r="D24" s="217">
        <v>4.6900000000000004</v>
      </c>
      <c r="E24" s="218">
        <v>1.0649999999999999</v>
      </c>
      <c r="F24" s="219">
        <v>8.4000000000000005E-2</v>
      </c>
      <c r="G24" s="220">
        <v>683.95</v>
      </c>
      <c r="H24" s="220">
        <v>3.7</v>
      </c>
      <c r="I24" s="220">
        <v>6.64</v>
      </c>
      <c r="J24" s="223">
        <v>0.14699999999999999</v>
      </c>
      <c r="K24" s="41"/>
    </row>
    <row r="25" spans="1:11" ht="32.25" customHeight="1" x14ac:dyDescent="0.25">
      <c r="A25" s="16" t="s">
        <v>531</v>
      </c>
      <c r="B25" s="42" t="s">
        <v>965</v>
      </c>
      <c r="C25" s="152">
        <v>0</v>
      </c>
      <c r="D25" s="217">
        <v>4.6900000000000004</v>
      </c>
      <c r="E25" s="218">
        <v>1.0649999999999999</v>
      </c>
      <c r="F25" s="219">
        <v>8.4000000000000005E-2</v>
      </c>
      <c r="G25" s="220">
        <v>1085.72</v>
      </c>
      <c r="H25" s="220">
        <v>3.7</v>
      </c>
      <c r="I25" s="220">
        <v>6.64</v>
      </c>
      <c r="J25" s="223">
        <v>0.14699999999999999</v>
      </c>
      <c r="K25" s="41"/>
    </row>
    <row r="26" spans="1:11" ht="32.25" customHeight="1" x14ac:dyDescent="0.25">
      <c r="A26" s="16" t="s">
        <v>532</v>
      </c>
      <c r="B26" s="42" t="s">
        <v>966</v>
      </c>
      <c r="C26" s="152">
        <v>0</v>
      </c>
      <c r="D26" s="217">
        <v>4.6900000000000004</v>
      </c>
      <c r="E26" s="218">
        <v>1.0649999999999999</v>
      </c>
      <c r="F26" s="219">
        <v>8.4000000000000005E-2</v>
      </c>
      <c r="G26" s="220">
        <v>2321.08</v>
      </c>
      <c r="H26" s="220">
        <v>3.7</v>
      </c>
      <c r="I26" s="220">
        <v>6.64</v>
      </c>
      <c r="J26" s="223">
        <v>0.14699999999999999</v>
      </c>
      <c r="K26" s="41"/>
    </row>
    <row r="27" spans="1:11" ht="32.25" customHeight="1" x14ac:dyDescent="0.25">
      <c r="A27" s="16" t="s">
        <v>533</v>
      </c>
      <c r="B27" s="42" t="s">
        <v>967</v>
      </c>
      <c r="C27" s="152">
        <v>0</v>
      </c>
      <c r="D27" s="217">
        <v>3.2490000000000001</v>
      </c>
      <c r="E27" s="218">
        <v>0.69299999999999995</v>
      </c>
      <c r="F27" s="219">
        <v>5.2999999999999999E-2</v>
      </c>
      <c r="G27" s="220">
        <v>12.08</v>
      </c>
      <c r="H27" s="220">
        <v>4.53</v>
      </c>
      <c r="I27" s="220">
        <v>6.5</v>
      </c>
      <c r="J27" s="223">
        <v>0.10199999999999999</v>
      </c>
      <c r="K27" s="41"/>
    </row>
    <row r="28" spans="1:11" ht="32.25" customHeight="1" x14ac:dyDescent="0.25">
      <c r="A28" s="16" t="s">
        <v>534</v>
      </c>
      <c r="B28" s="42" t="s">
        <v>968</v>
      </c>
      <c r="C28" s="152">
        <v>0</v>
      </c>
      <c r="D28" s="217">
        <v>3.2490000000000001</v>
      </c>
      <c r="E28" s="218">
        <v>0.69299999999999995</v>
      </c>
      <c r="F28" s="219">
        <v>5.2999999999999999E-2</v>
      </c>
      <c r="G28" s="220">
        <v>410.91</v>
      </c>
      <c r="H28" s="220">
        <v>4.53</v>
      </c>
      <c r="I28" s="220">
        <v>6.5</v>
      </c>
      <c r="J28" s="223">
        <v>0.10199999999999999</v>
      </c>
      <c r="K28" s="41"/>
    </row>
    <row r="29" spans="1:11" ht="32.25" customHeight="1" x14ac:dyDescent="0.25">
      <c r="A29" s="16" t="s">
        <v>535</v>
      </c>
      <c r="B29" s="42" t="s">
        <v>969</v>
      </c>
      <c r="C29" s="152">
        <v>0</v>
      </c>
      <c r="D29" s="217">
        <v>3.2490000000000001</v>
      </c>
      <c r="E29" s="218">
        <v>0.69299999999999995</v>
      </c>
      <c r="F29" s="219">
        <v>5.2999999999999999E-2</v>
      </c>
      <c r="G29" s="220">
        <v>680.68</v>
      </c>
      <c r="H29" s="220">
        <v>4.53</v>
      </c>
      <c r="I29" s="220">
        <v>6.5</v>
      </c>
      <c r="J29" s="223">
        <v>0.10199999999999999</v>
      </c>
      <c r="K29" s="41"/>
    </row>
    <row r="30" spans="1:11" ht="32.25" customHeight="1" x14ac:dyDescent="0.25">
      <c r="A30" s="16" t="s">
        <v>536</v>
      </c>
      <c r="B30" s="42" t="s">
        <v>970</v>
      </c>
      <c r="C30" s="152">
        <v>0</v>
      </c>
      <c r="D30" s="217">
        <v>3.2490000000000001</v>
      </c>
      <c r="E30" s="218">
        <v>0.69299999999999995</v>
      </c>
      <c r="F30" s="219">
        <v>5.2999999999999999E-2</v>
      </c>
      <c r="G30" s="220">
        <v>1082.45</v>
      </c>
      <c r="H30" s="220">
        <v>4.53</v>
      </c>
      <c r="I30" s="220">
        <v>6.5</v>
      </c>
      <c r="J30" s="223">
        <v>0.10199999999999999</v>
      </c>
      <c r="K30" s="41"/>
    </row>
    <row r="31" spans="1:11" ht="32.25" customHeight="1" x14ac:dyDescent="0.25">
      <c r="A31" s="16" t="s">
        <v>537</v>
      </c>
      <c r="B31" s="42" t="s">
        <v>971</v>
      </c>
      <c r="C31" s="152">
        <v>0</v>
      </c>
      <c r="D31" s="217">
        <v>3.2490000000000001</v>
      </c>
      <c r="E31" s="218">
        <v>0.69299999999999995</v>
      </c>
      <c r="F31" s="219">
        <v>5.2999999999999999E-2</v>
      </c>
      <c r="G31" s="220">
        <v>2317.81</v>
      </c>
      <c r="H31" s="220">
        <v>4.53</v>
      </c>
      <c r="I31" s="220">
        <v>6.5</v>
      </c>
      <c r="J31" s="223">
        <v>0.10199999999999999</v>
      </c>
      <c r="K31" s="41"/>
    </row>
    <row r="32" spans="1:11" ht="32.25" customHeight="1" x14ac:dyDescent="0.25">
      <c r="A32" s="16" t="s">
        <v>538</v>
      </c>
      <c r="B32" s="42" t="s">
        <v>972</v>
      </c>
      <c r="C32" s="152">
        <v>0</v>
      </c>
      <c r="D32" s="217">
        <v>1.9419999999999999</v>
      </c>
      <c r="E32" s="218">
        <v>0.36799999999999999</v>
      </c>
      <c r="F32" s="219">
        <v>2.7E-2</v>
      </c>
      <c r="G32" s="220">
        <v>107.73</v>
      </c>
      <c r="H32" s="220">
        <v>5.45</v>
      </c>
      <c r="I32" s="220">
        <v>7.54</v>
      </c>
      <c r="J32" s="223">
        <v>5.1999999999999998E-2</v>
      </c>
      <c r="K32" s="41"/>
    </row>
    <row r="33" spans="1:11" ht="32.25" customHeight="1" x14ac:dyDescent="0.25">
      <c r="A33" s="16" t="s">
        <v>539</v>
      </c>
      <c r="B33" s="42" t="s">
        <v>973</v>
      </c>
      <c r="C33" s="152">
        <v>0</v>
      </c>
      <c r="D33" s="217">
        <v>1.9419999999999999</v>
      </c>
      <c r="E33" s="218">
        <v>0.36799999999999999</v>
      </c>
      <c r="F33" s="219">
        <v>2.7E-2</v>
      </c>
      <c r="G33" s="220">
        <v>2090.4699999999998</v>
      </c>
      <c r="H33" s="220">
        <v>5.45</v>
      </c>
      <c r="I33" s="220">
        <v>7.54</v>
      </c>
      <c r="J33" s="223">
        <v>5.1999999999999998E-2</v>
      </c>
      <c r="K33" s="41"/>
    </row>
    <row r="34" spans="1:11" ht="32.25" customHeight="1" x14ac:dyDescent="0.25">
      <c r="A34" s="16" t="s">
        <v>540</v>
      </c>
      <c r="B34" s="42" t="s">
        <v>974</v>
      </c>
      <c r="C34" s="152">
        <v>0</v>
      </c>
      <c r="D34" s="217">
        <v>1.9419999999999999</v>
      </c>
      <c r="E34" s="218">
        <v>0.36799999999999999</v>
      </c>
      <c r="F34" s="219">
        <v>2.7E-2</v>
      </c>
      <c r="G34" s="220">
        <v>6249.9</v>
      </c>
      <c r="H34" s="220">
        <v>5.45</v>
      </c>
      <c r="I34" s="220">
        <v>7.54</v>
      </c>
      <c r="J34" s="223">
        <v>5.1999999999999998E-2</v>
      </c>
      <c r="K34" s="41"/>
    </row>
    <row r="35" spans="1:11" ht="32.25" customHeight="1" x14ac:dyDescent="0.25">
      <c r="A35" s="16" t="s">
        <v>541</v>
      </c>
      <c r="B35" s="42" t="s">
        <v>975</v>
      </c>
      <c r="C35" s="152">
        <v>0</v>
      </c>
      <c r="D35" s="217">
        <v>1.9419999999999999</v>
      </c>
      <c r="E35" s="218">
        <v>0.36799999999999999</v>
      </c>
      <c r="F35" s="219">
        <v>2.7E-2</v>
      </c>
      <c r="G35" s="220">
        <v>14220.41</v>
      </c>
      <c r="H35" s="220">
        <v>5.45</v>
      </c>
      <c r="I35" s="220">
        <v>7.54</v>
      </c>
      <c r="J35" s="223">
        <v>5.1999999999999998E-2</v>
      </c>
      <c r="K35" s="41"/>
    </row>
    <row r="36" spans="1:11" ht="32.25" customHeight="1" x14ac:dyDescent="0.25">
      <c r="A36" s="16" t="s">
        <v>542</v>
      </c>
      <c r="B36" s="42" t="s">
        <v>976</v>
      </c>
      <c r="C36" s="152">
        <v>0</v>
      </c>
      <c r="D36" s="217">
        <v>1.9419999999999999</v>
      </c>
      <c r="E36" s="218">
        <v>0.36799999999999999</v>
      </c>
      <c r="F36" s="219">
        <v>2.7E-2</v>
      </c>
      <c r="G36" s="220">
        <v>37438.550000000003</v>
      </c>
      <c r="H36" s="220">
        <v>5.45</v>
      </c>
      <c r="I36" s="220">
        <v>7.54</v>
      </c>
      <c r="J36" s="223">
        <v>5.1999999999999998E-2</v>
      </c>
      <c r="K36" s="41"/>
    </row>
    <row r="37" spans="1:11" ht="63.75" customHeight="1" x14ac:dyDescent="0.25">
      <c r="A37" s="16" t="s">
        <v>194</v>
      </c>
      <c r="B37" s="42" t="s">
        <v>977</v>
      </c>
      <c r="C37" s="152" t="s">
        <v>464</v>
      </c>
      <c r="D37" s="224">
        <v>16.236000000000001</v>
      </c>
      <c r="E37" s="225">
        <v>4.3250000000000002</v>
      </c>
      <c r="F37" s="219">
        <v>2.6970000000000001</v>
      </c>
      <c r="G37" s="221">
        <v>0</v>
      </c>
      <c r="H37" s="221">
        <v>0</v>
      </c>
      <c r="I37" s="221">
        <v>0</v>
      </c>
      <c r="J37" s="222">
        <v>0</v>
      </c>
      <c r="K37" s="41"/>
    </row>
    <row r="38" spans="1:11" ht="27.75" customHeight="1" x14ac:dyDescent="0.25">
      <c r="A38" s="16" t="s">
        <v>195</v>
      </c>
      <c r="B38" s="42" t="s">
        <v>978</v>
      </c>
      <c r="C38" s="151">
        <v>0</v>
      </c>
      <c r="D38" s="217">
        <v>-4.4909999999999997</v>
      </c>
      <c r="E38" s="218">
        <v>-1.048</v>
      </c>
      <c r="F38" s="219">
        <v>-8.3000000000000004E-2</v>
      </c>
      <c r="G38" s="220">
        <v>0</v>
      </c>
      <c r="H38" s="221">
        <v>0</v>
      </c>
      <c r="I38" s="221">
        <v>0</v>
      </c>
      <c r="J38" s="222">
        <v>0</v>
      </c>
      <c r="K38" s="41"/>
    </row>
    <row r="39" spans="1:11" ht="27.75" customHeight="1" x14ac:dyDescent="0.25">
      <c r="A39" s="16" t="s">
        <v>196</v>
      </c>
      <c r="B39" s="42" t="s">
        <v>979</v>
      </c>
      <c r="C39" s="152">
        <v>0</v>
      </c>
      <c r="D39" s="217">
        <v>-3.9169999999999998</v>
      </c>
      <c r="E39" s="218">
        <v>-0.89900000000000002</v>
      </c>
      <c r="F39" s="219">
        <v>-7.0999999999999994E-2</v>
      </c>
      <c r="G39" s="220">
        <v>0</v>
      </c>
      <c r="H39" s="221">
        <v>0</v>
      </c>
      <c r="I39" s="221">
        <v>0</v>
      </c>
      <c r="J39" s="222">
        <v>0</v>
      </c>
      <c r="K39" s="41"/>
    </row>
    <row r="40" spans="1:11" ht="27.75" customHeight="1" x14ac:dyDescent="0.25">
      <c r="A40" s="16" t="s">
        <v>197</v>
      </c>
      <c r="B40" s="42" t="s">
        <v>980</v>
      </c>
      <c r="C40" s="152">
        <v>0</v>
      </c>
      <c r="D40" s="217">
        <v>-4.4909999999999997</v>
      </c>
      <c r="E40" s="218">
        <v>-1.048</v>
      </c>
      <c r="F40" s="219">
        <v>-8.3000000000000004E-2</v>
      </c>
      <c r="G40" s="220">
        <v>0</v>
      </c>
      <c r="H40" s="221">
        <v>0</v>
      </c>
      <c r="I40" s="221">
        <v>0</v>
      </c>
      <c r="J40" s="223">
        <v>0.14599999999999999</v>
      </c>
      <c r="K40" s="41"/>
    </row>
    <row r="41" spans="1:11" ht="27.75" customHeight="1" x14ac:dyDescent="0.25">
      <c r="A41" s="16" t="s">
        <v>198</v>
      </c>
      <c r="B41" s="42" t="s">
        <v>957</v>
      </c>
      <c r="C41" s="152">
        <v>0</v>
      </c>
      <c r="D41" s="217">
        <v>-4.4909999999999997</v>
      </c>
      <c r="E41" s="218">
        <v>-1.048</v>
      </c>
      <c r="F41" s="219">
        <v>-8.3000000000000004E-2</v>
      </c>
      <c r="G41" s="220">
        <v>0</v>
      </c>
      <c r="H41" s="221">
        <v>0</v>
      </c>
      <c r="I41" s="221">
        <v>0</v>
      </c>
      <c r="J41" s="222">
        <v>0</v>
      </c>
      <c r="K41" s="41"/>
    </row>
    <row r="42" spans="1:11" ht="27.75" customHeight="1" x14ac:dyDescent="0.25">
      <c r="A42" s="16" t="s">
        <v>199</v>
      </c>
      <c r="B42" s="42" t="s">
        <v>981</v>
      </c>
      <c r="C42" s="152">
        <v>0</v>
      </c>
      <c r="D42" s="217">
        <v>-3.9169999999999998</v>
      </c>
      <c r="E42" s="218">
        <v>-0.89900000000000002</v>
      </c>
      <c r="F42" s="219">
        <v>-7.0999999999999994E-2</v>
      </c>
      <c r="G42" s="220">
        <v>0</v>
      </c>
      <c r="H42" s="221">
        <v>0</v>
      </c>
      <c r="I42" s="221">
        <v>0</v>
      </c>
      <c r="J42" s="223">
        <v>0.121</v>
      </c>
      <c r="K42" s="41"/>
    </row>
    <row r="43" spans="1:11" ht="27.75" customHeight="1" x14ac:dyDescent="0.25">
      <c r="A43" s="16" t="s">
        <v>200</v>
      </c>
      <c r="B43" s="42" t="s">
        <v>957</v>
      </c>
      <c r="C43" s="152">
        <v>0</v>
      </c>
      <c r="D43" s="217">
        <v>-3.9169999999999998</v>
      </c>
      <c r="E43" s="218">
        <v>-0.89900000000000002</v>
      </c>
      <c r="F43" s="219">
        <v>-7.0999999999999994E-2</v>
      </c>
      <c r="G43" s="220">
        <v>0</v>
      </c>
      <c r="H43" s="221">
        <v>0</v>
      </c>
      <c r="I43" s="221">
        <v>0</v>
      </c>
      <c r="J43" s="222">
        <v>0</v>
      </c>
      <c r="K43" s="41"/>
    </row>
    <row r="44" spans="1:11" ht="27.75" customHeight="1" x14ac:dyDescent="0.25">
      <c r="A44" s="16" t="s">
        <v>201</v>
      </c>
      <c r="B44" s="42" t="s">
        <v>982</v>
      </c>
      <c r="C44" s="152">
        <v>0</v>
      </c>
      <c r="D44" s="217">
        <v>-2.5169999999999999</v>
      </c>
      <c r="E44" s="218">
        <v>-0.52900000000000003</v>
      </c>
      <c r="F44" s="219">
        <v>-0.04</v>
      </c>
      <c r="G44" s="220">
        <v>67.13</v>
      </c>
      <c r="H44" s="221">
        <v>0</v>
      </c>
      <c r="I44" s="221">
        <v>0</v>
      </c>
      <c r="J44" s="223">
        <v>9.7000000000000003E-2</v>
      </c>
      <c r="K44" s="41"/>
    </row>
    <row r="45" spans="1:11" ht="27.75" customHeight="1" x14ac:dyDescent="0.25">
      <c r="A45" s="16" t="s">
        <v>202</v>
      </c>
      <c r="B45" s="42" t="s">
        <v>957</v>
      </c>
      <c r="C45" s="152">
        <v>0</v>
      </c>
      <c r="D45" s="217">
        <v>-2.5169999999999999</v>
      </c>
      <c r="E45" s="218">
        <v>-0.52900000000000003</v>
      </c>
      <c r="F45" s="219">
        <v>-0.04</v>
      </c>
      <c r="G45" s="220">
        <v>67.13</v>
      </c>
      <c r="H45" s="221">
        <v>0</v>
      </c>
      <c r="I45" s="221">
        <v>0</v>
      </c>
      <c r="J45" s="222">
        <v>0</v>
      </c>
      <c r="K45" s="41"/>
    </row>
    <row r="46" spans="1:11" ht="27.75" customHeight="1" x14ac:dyDescent="0.25">
      <c r="C46" s="3"/>
    </row>
    <row r="47" spans="1:11" ht="27.75" customHeight="1" x14ac:dyDescent="0.25">
      <c r="D47" s="209"/>
    </row>
    <row r="49" spans="4:4" ht="27.75" customHeight="1" x14ac:dyDescent="0.25">
      <c r="D49" s="20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291"/>
  <sheetViews>
    <sheetView zoomScale="85" zoomScaleNormal="85" zoomScaleSheetLayoutView="100" workbookViewId="0"/>
  </sheetViews>
  <sheetFormatPr defaultColWidth="9.109375" defaultRowHeight="27.75" customHeight="1" x14ac:dyDescent="0.25"/>
  <cols>
    <col min="1" max="1" width="14.5546875" style="49" customWidth="1"/>
    <col min="2" max="2" width="16.33203125" style="49" customWidth="1"/>
    <col min="3" max="3" width="19.44140625" style="202" bestFit="1" customWidth="1"/>
    <col min="4" max="4" width="14.6640625" style="56" customWidth="1"/>
    <col min="5" max="5" width="15.5546875" style="205" customWidth="1"/>
    <col min="6" max="6" width="19.44140625" style="205" bestFit="1" customWidth="1"/>
    <col min="7" max="7" width="37.33203125" style="56" customWidth="1"/>
    <col min="8" max="8" width="14.6640625" style="56" customWidth="1"/>
    <col min="9" max="9" width="14.6640625" style="57" customWidth="1"/>
    <col min="10" max="11" width="14.6640625" style="58" customWidth="1"/>
    <col min="12" max="15" width="14.6640625" style="49" customWidth="1"/>
    <col min="16" max="17" width="15.5546875" style="49" customWidth="1"/>
    <col min="18" max="16384" width="9.109375" style="49"/>
  </cols>
  <sheetData>
    <row r="1" spans="1:15" ht="66.75" customHeight="1" x14ac:dyDescent="0.25">
      <c r="A1" s="47" t="s">
        <v>27</v>
      </c>
      <c r="B1" s="47"/>
      <c r="C1" s="259" t="s">
        <v>169</v>
      </c>
      <c r="D1" s="259"/>
      <c r="E1" s="203"/>
      <c r="F1" s="258" t="s">
        <v>59</v>
      </c>
      <c r="G1" s="258"/>
      <c r="H1" s="258"/>
      <c r="I1" s="258"/>
      <c r="J1" s="258"/>
      <c r="K1" s="258"/>
      <c r="L1" s="258"/>
      <c r="M1" s="258"/>
      <c r="N1" s="258"/>
      <c r="O1" s="258"/>
    </row>
    <row r="2" spans="1:15" s="50" customFormat="1" ht="25.5" customHeight="1" x14ac:dyDescent="0.25">
      <c r="A2" s="241" t="str">
        <f>Overview!B4&amp; " - Effective from "&amp;TEXT(Overview!D4,"D MMMM YYYY")&amp;" - "&amp;Overview!E4&amp;" EDCM charges"</f>
        <v>Murphy Power Distribution Limited GSP_B - Effective from 1 April 2024 - Final EDCM charges</v>
      </c>
      <c r="B2" s="241"/>
      <c r="C2" s="241"/>
      <c r="D2" s="241"/>
      <c r="E2" s="241"/>
      <c r="F2" s="241"/>
      <c r="G2" s="241"/>
      <c r="H2" s="241"/>
      <c r="I2" s="241"/>
      <c r="J2" s="241"/>
      <c r="K2" s="241"/>
      <c r="L2" s="241"/>
      <c r="M2" s="241"/>
      <c r="N2" s="241"/>
      <c r="O2" s="241"/>
    </row>
    <row r="3" spans="1:15" s="74" customFormat="1" ht="10.5" customHeight="1" x14ac:dyDescent="0.25">
      <c r="A3" s="73"/>
      <c r="B3" s="73"/>
      <c r="C3" s="174"/>
      <c r="D3" s="73"/>
      <c r="E3" s="174"/>
      <c r="F3" s="174"/>
      <c r="G3" s="73"/>
      <c r="H3" s="73"/>
      <c r="I3" s="73"/>
      <c r="J3" s="73"/>
      <c r="K3" s="73"/>
      <c r="L3" s="73"/>
      <c r="M3" s="73"/>
      <c r="N3" s="73"/>
      <c r="O3" s="73"/>
    </row>
    <row r="4" spans="1:15" s="74" customFormat="1" ht="25.5" customHeight="1" x14ac:dyDescent="0.25">
      <c r="A4" s="260" t="s">
        <v>109</v>
      </c>
      <c r="B4" s="261"/>
      <c r="C4" s="261"/>
      <c r="D4" s="261"/>
      <c r="E4" s="261"/>
      <c r="F4" s="262"/>
      <c r="G4" s="73"/>
      <c r="H4" s="73"/>
      <c r="I4" s="73"/>
      <c r="J4" s="73"/>
      <c r="K4" s="73"/>
      <c r="L4" s="73"/>
      <c r="M4" s="73"/>
      <c r="N4" s="73"/>
      <c r="O4" s="73"/>
    </row>
    <row r="5" spans="1:15" s="74" customFormat="1" ht="25.5" customHeight="1" x14ac:dyDescent="0.25">
      <c r="A5" s="247" t="s">
        <v>20</v>
      </c>
      <c r="B5" s="266"/>
      <c r="C5" s="248"/>
      <c r="D5" s="263" t="s">
        <v>106</v>
      </c>
      <c r="E5" s="264"/>
      <c r="F5" s="265"/>
      <c r="G5" s="73"/>
      <c r="H5" s="73"/>
      <c r="I5" s="73"/>
      <c r="J5" s="73"/>
      <c r="K5" s="73"/>
      <c r="L5" s="73"/>
      <c r="M5" s="73"/>
      <c r="N5" s="73"/>
      <c r="O5" s="73"/>
    </row>
    <row r="6" spans="1:15" s="74" customFormat="1" ht="17.399999999999999" x14ac:dyDescent="0.25">
      <c r="A6" s="267" t="s">
        <v>696</v>
      </c>
      <c r="B6" s="268"/>
      <c r="C6" s="269"/>
      <c r="D6" s="252" t="s">
        <v>693</v>
      </c>
      <c r="E6" s="253"/>
      <c r="F6" s="254"/>
      <c r="G6" s="73"/>
      <c r="H6" s="73"/>
      <c r="I6" s="73"/>
      <c r="J6" s="73"/>
      <c r="K6" s="73"/>
      <c r="L6" s="73"/>
      <c r="M6" s="73"/>
      <c r="N6" s="73"/>
      <c r="O6" s="73"/>
    </row>
    <row r="7" spans="1:15" s="74" customFormat="1" ht="17.399999999999999" x14ac:dyDescent="0.25">
      <c r="A7" s="267" t="s">
        <v>21</v>
      </c>
      <c r="B7" s="268"/>
      <c r="C7" s="269"/>
      <c r="D7" s="252" t="s">
        <v>22</v>
      </c>
      <c r="E7" s="253"/>
      <c r="F7" s="254"/>
      <c r="G7" s="73"/>
      <c r="H7" s="73"/>
      <c r="I7" s="73"/>
      <c r="J7" s="73"/>
      <c r="K7" s="73"/>
      <c r="L7" s="73"/>
      <c r="M7" s="73"/>
      <c r="N7" s="73"/>
      <c r="O7" s="73"/>
    </row>
    <row r="8" spans="1:15" s="74" customFormat="1" ht="25.5" customHeight="1" x14ac:dyDescent="0.25">
      <c r="A8" s="273"/>
      <c r="B8" s="274"/>
      <c r="C8" s="275"/>
      <c r="D8" s="270"/>
      <c r="E8" s="271"/>
      <c r="F8" s="272"/>
      <c r="G8" s="73"/>
      <c r="H8" s="73"/>
      <c r="I8" s="73"/>
      <c r="J8" s="73"/>
      <c r="K8" s="73"/>
      <c r="L8" s="73"/>
      <c r="M8" s="73"/>
      <c r="N8" s="73"/>
      <c r="O8" s="73"/>
    </row>
    <row r="9" spans="1:15" s="74" customFormat="1" ht="10.5" customHeight="1" x14ac:dyDescent="0.25">
      <c r="A9" s="73"/>
      <c r="B9" s="73"/>
      <c r="C9" s="174"/>
      <c r="D9" s="73"/>
      <c r="E9" s="174"/>
      <c r="F9" s="174"/>
      <c r="G9" s="73"/>
      <c r="H9" s="73"/>
      <c r="I9" s="73"/>
      <c r="J9" s="73"/>
      <c r="K9" s="73"/>
      <c r="L9" s="73"/>
      <c r="M9" s="73"/>
      <c r="N9" s="73"/>
      <c r="O9" s="73"/>
    </row>
    <row r="10" spans="1:15" ht="63.75" customHeight="1" x14ac:dyDescent="0.25">
      <c r="A10" s="51" t="s">
        <v>98</v>
      </c>
      <c r="B10" s="52" t="s">
        <v>64</v>
      </c>
      <c r="C10" s="200" t="s">
        <v>65</v>
      </c>
      <c r="D10" s="51" t="s">
        <v>100</v>
      </c>
      <c r="E10" s="204" t="s">
        <v>64</v>
      </c>
      <c r="F10" s="200" t="s">
        <v>66</v>
      </c>
      <c r="G10" s="53" t="s">
        <v>58</v>
      </c>
      <c r="H10" s="54" t="s">
        <v>163</v>
      </c>
      <c r="I10" s="53" t="s">
        <v>101</v>
      </c>
      <c r="J10" s="53" t="s">
        <v>161</v>
      </c>
      <c r="K10" s="120" t="s">
        <v>175</v>
      </c>
      <c r="L10" s="54" t="s">
        <v>164</v>
      </c>
      <c r="M10" s="53" t="s">
        <v>102</v>
      </c>
      <c r="N10" s="53" t="s">
        <v>162</v>
      </c>
      <c r="O10" s="120" t="s">
        <v>176</v>
      </c>
    </row>
    <row r="11" spans="1:15" ht="26.4" x14ac:dyDescent="0.25">
      <c r="A11" s="199">
        <v>61</v>
      </c>
      <c r="B11" s="199">
        <v>61</v>
      </c>
      <c r="C11" s="201" t="s">
        <v>844</v>
      </c>
      <c r="D11" s="199"/>
      <c r="E11" s="199"/>
      <c r="F11" s="201"/>
      <c r="G11" s="55"/>
      <c r="H11" s="59"/>
      <c r="I11" s="60"/>
      <c r="J11" s="60"/>
      <c r="K11" s="60"/>
      <c r="L11" s="61"/>
      <c r="M11" s="62"/>
      <c r="N11" s="62"/>
      <c r="O11" s="62"/>
    </row>
    <row r="12" spans="1:15" ht="13.2" x14ac:dyDescent="0.25">
      <c r="A12" s="199">
        <v>155</v>
      </c>
      <c r="B12" s="199">
        <v>155</v>
      </c>
      <c r="C12" s="201">
        <v>1170000982191</v>
      </c>
      <c r="D12" s="199">
        <v>479</v>
      </c>
      <c r="E12" s="199"/>
      <c r="F12" s="201"/>
      <c r="G12" s="55"/>
      <c r="H12" s="59"/>
      <c r="I12" s="60"/>
      <c r="J12" s="60"/>
      <c r="K12" s="60"/>
      <c r="L12" s="61"/>
      <c r="M12" s="62"/>
      <c r="N12" s="62"/>
      <c r="O12" s="62"/>
    </row>
    <row r="13" spans="1:15" ht="13.2" x14ac:dyDescent="0.25">
      <c r="A13" s="199">
        <v>156</v>
      </c>
      <c r="B13" s="199">
        <v>156</v>
      </c>
      <c r="C13" s="201">
        <v>1170001003919</v>
      </c>
      <c r="D13" s="199">
        <v>480</v>
      </c>
      <c r="E13" s="199"/>
      <c r="F13" s="201"/>
      <c r="G13" s="55"/>
      <c r="H13" s="59"/>
      <c r="I13" s="60"/>
      <c r="J13" s="60"/>
      <c r="K13" s="60"/>
      <c r="L13" s="61"/>
      <c r="M13" s="62"/>
      <c r="N13" s="62"/>
      <c r="O13" s="62"/>
    </row>
    <row r="14" spans="1:15" ht="13.2" x14ac:dyDescent="0.25">
      <c r="A14" s="199">
        <v>157</v>
      </c>
      <c r="B14" s="199">
        <v>157</v>
      </c>
      <c r="C14" s="201">
        <v>1170001052172</v>
      </c>
      <c r="D14" s="199">
        <v>481</v>
      </c>
      <c r="E14" s="199"/>
      <c r="F14" s="201"/>
      <c r="G14" s="55"/>
      <c r="H14" s="59"/>
      <c r="I14" s="60"/>
      <c r="J14" s="60"/>
      <c r="K14" s="60"/>
      <c r="L14" s="61"/>
      <c r="M14" s="62"/>
      <c r="N14" s="62"/>
      <c r="O14" s="62"/>
    </row>
    <row r="15" spans="1:15" ht="13.2" x14ac:dyDescent="0.25">
      <c r="A15" s="199">
        <v>159</v>
      </c>
      <c r="B15" s="199">
        <v>159</v>
      </c>
      <c r="C15" s="201">
        <v>1170001154334</v>
      </c>
      <c r="D15" s="199">
        <v>483</v>
      </c>
      <c r="E15" s="199"/>
      <c r="F15" s="201"/>
      <c r="G15" s="55"/>
      <c r="H15" s="59"/>
      <c r="I15" s="60"/>
      <c r="J15" s="60"/>
      <c r="K15" s="60"/>
      <c r="L15" s="61"/>
      <c r="M15" s="62"/>
      <c r="N15" s="62"/>
      <c r="O15" s="62"/>
    </row>
    <row r="16" spans="1:15" ht="13.2" x14ac:dyDescent="0.25">
      <c r="A16" s="199">
        <v>160</v>
      </c>
      <c r="B16" s="199">
        <v>160</v>
      </c>
      <c r="C16" s="201">
        <v>1170001200878</v>
      </c>
      <c r="D16" s="199">
        <v>484</v>
      </c>
      <c r="E16" s="199"/>
      <c r="F16" s="201"/>
      <c r="G16" s="55"/>
      <c r="H16" s="59"/>
      <c r="I16" s="60"/>
      <c r="J16" s="60"/>
      <c r="K16" s="60"/>
      <c r="L16" s="61"/>
      <c r="M16" s="62"/>
      <c r="N16" s="62"/>
      <c r="O16" s="62"/>
    </row>
    <row r="17" spans="1:15" ht="13.2" x14ac:dyDescent="0.25">
      <c r="A17" s="199">
        <v>161</v>
      </c>
      <c r="B17" s="199">
        <v>161</v>
      </c>
      <c r="C17" s="201">
        <v>1170001247398</v>
      </c>
      <c r="D17" s="199">
        <v>485</v>
      </c>
      <c r="E17" s="199"/>
      <c r="F17" s="201"/>
      <c r="G17" s="55"/>
      <c r="H17" s="59"/>
      <c r="I17" s="60"/>
      <c r="J17" s="60"/>
      <c r="K17" s="60"/>
      <c r="L17" s="61"/>
      <c r="M17" s="62"/>
      <c r="N17" s="62"/>
      <c r="O17" s="62"/>
    </row>
    <row r="18" spans="1:15" ht="13.2" x14ac:dyDescent="0.25">
      <c r="A18" s="199">
        <v>253</v>
      </c>
      <c r="B18" s="199">
        <v>253</v>
      </c>
      <c r="C18" s="201">
        <v>1170001236847</v>
      </c>
      <c r="D18" s="199">
        <v>452</v>
      </c>
      <c r="E18" s="199"/>
      <c r="F18" s="201"/>
      <c r="G18" s="55"/>
      <c r="H18" s="59"/>
      <c r="I18" s="60"/>
      <c r="J18" s="60"/>
      <c r="K18" s="60"/>
      <c r="L18" s="61"/>
      <c r="M18" s="62"/>
      <c r="N18" s="62"/>
      <c r="O18" s="62"/>
    </row>
    <row r="19" spans="1:15" ht="26.4" x14ac:dyDescent="0.25">
      <c r="A19" s="199">
        <v>281</v>
      </c>
      <c r="B19" s="199">
        <v>281</v>
      </c>
      <c r="C19" s="201" t="s">
        <v>845</v>
      </c>
      <c r="D19" s="199"/>
      <c r="E19" s="199"/>
      <c r="F19" s="201"/>
      <c r="G19" s="55"/>
      <c r="H19" s="59"/>
      <c r="I19" s="60"/>
      <c r="J19" s="60"/>
      <c r="K19" s="60"/>
      <c r="L19" s="61"/>
      <c r="M19" s="62"/>
      <c r="N19" s="62"/>
      <c r="O19" s="62"/>
    </row>
    <row r="20" spans="1:15" ht="26.4" x14ac:dyDescent="0.25">
      <c r="A20" s="199">
        <v>282</v>
      </c>
      <c r="B20" s="199">
        <v>282</v>
      </c>
      <c r="C20" s="201" t="s">
        <v>846</v>
      </c>
      <c r="D20" s="199"/>
      <c r="E20" s="199"/>
      <c r="F20" s="201"/>
      <c r="G20" s="55"/>
      <c r="H20" s="59"/>
      <c r="I20" s="60"/>
      <c r="J20" s="60"/>
      <c r="K20" s="60"/>
      <c r="L20" s="61"/>
      <c r="M20" s="62"/>
      <c r="N20" s="62"/>
      <c r="O20" s="62"/>
    </row>
    <row r="21" spans="1:15" ht="13.2" x14ac:dyDescent="0.25">
      <c r="A21" s="199">
        <v>292</v>
      </c>
      <c r="B21" s="199">
        <v>292</v>
      </c>
      <c r="C21" s="201">
        <v>1170000480680</v>
      </c>
      <c r="D21" s="199">
        <v>367</v>
      </c>
      <c r="E21" s="199"/>
      <c r="F21" s="201"/>
      <c r="G21" s="55"/>
      <c r="H21" s="59"/>
      <c r="I21" s="60"/>
      <c r="J21" s="60"/>
      <c r="K21" s="60"/>
      <c r="L21" s="61"/>
      <c r="M21" s="62"/>
      <c r="N21" s="62"/>
      <c r="O21" s="62"/>
    </row>
    <row r="22" spans="1:15" ht="13.2" x14ac:dyDescent="0.25">
      <c r="A22" s="199">
        <v>293</v>
      </c>
      <c r="B22" s="199">
        <v>293</v>
      </c>
      <c r="C22" s="201">
        <v>1170000487142</v>
      </c>
      <c r="D22" s="199">
        <v>368</v>
      </c>
      <c r="E22" s="199"/>
      <c r="F22" s="201"/>
      <c r="G22" s="55"/>
      <c r="H22" s="59"/>
      <c r="I22" s="60"/>
      <c r="J22" s="60"/>
      <c r="K22" s="60"/>
      <c r="L22" s="61"/>
      <c r="M22" s="62"/>
      <c r="N22" s="62"/>
      <c r="O22" s="62"/>
    </row>
    <row r="23" spans="1:15" ht="13.2" x14ac:dyDescent="0.25">
      <c r="A23" s="199">
        <v>294</v>
      </c>
      <c r="B23" s="199">
        <v>294</v>
      </c>
      <c r="C23" s="201">
        <v>1170000530950</v>
      </c>
      <c r="D23" s="199">
        <v>369</v>
      </c>
      <c r="E23" s="199"/>
      <c r="F23" s="201"/>
      <c r="G23" s="55"/>
      <c r="H23" s="59"/>
      <c r="I23" s="60"/>
      <c r="J23" s="60"/>
      <c r="K23" s="60"/>
      <c r="L23" s="61"/>
      <c r="M23" s="62"/>
      <c r="N23" s="62"/>
      <c r="O23" s="62"/>
    </row>
    <row r="24" spans="1:15" ht="13.2" x14ac:dyDescent="0.25">
      <c r="A24" s="199">
        <v>296</v>
      </c>
      <c r="B24" s="199">
        <v>296</v>
      </c>
      <c r="C24" s="201">
        <v>1170000549231</v>
      </c>
      <c r="D24" s="199">
        <v>371</v>
      </c>
      <c r="E24" s="199"/>
      <c r="F24" s="201"/>
      <c r="G24" s="55"/>
      <c r="H24" s="59"/>
      <c r="I24" s="60"/>
      <c r="J24" s="60"/>
      <c r="K24" s="60"/>
      <c r="L24" s="61"/>
      <c r="M24" s="62"/>
      <c r="N24" s="62"/>
      <c r="O24" s="62"/>
    </row>
    <row r="25" spans="1:15" ht="13.2" x14ac:dyDescent="0.25">
      <c r="A25" s="199">
        <v>297</v>
      </c>
      <c r="B25" s="199">
        <v>297</v>
      </c>
      <c r="C25" s="201">
        <v>1170000549269</v>
      </c>
      <c r="D25" s="199">
        <v>372</v>
      </c>
      <c r="E25" s="199"/>
      <c r="F25" s="201"/>
      <c r="G25" s="55"/>
      <c r="H25" s="59"/>
      <c r="I25" s="60"/>
      <c r="J25" s="60"/>
      <c r="K25" s="60"/>
      <c r="L25" s="61"/>
      <c r="M25" s="62"/>
      <c r="N25" s="62"/>
      <c r="O25" s="62"/>
    </row>
    <row r="26" spans="1:15" ht="13.2" x14ac:dyDescent="0.25">
      <c r="A26" s="199">
        <v>298</v>
      </c>
      <c r="B26" s="199">
        <v>298</v>
      </c>
      <c r="C26" s="201">
        <v>1170000559851</v>
      </c>
      <c r="D26" s="199">
        <v>373</v>
      </c>
      <c r="E26" s="199"/>
      <c r="F26" s="201"/>
      <c r="G26" s="55"/>
      <c r="H26" s="59"/>
      <c r="I26" s="60"/>
      <c r="J26" s="60"/>
      <c r="K26" s="60"/>
      <c r="L26" s="61"/>
      <c r="M26" s="62"/>
      <c r="N26" s="62"/>
      <c r="O26" s="62"/>
    </row>
    <row r="27" spans="1:15" ht="13.2" x14ac:dyDescent="0.25">
      <c r="A27" s="199">
        <v>299</v>
      </c>
      <c r="B27" s="199">
        <v>299</v>
      </c>
      <c r="C27" s="201">
        <v>1170000569840</v>
      </c>
      <c r="D27" s="199">
        <v>374</v>
      </c>
      <c r="E27" s="199"/>
      <c r="F27" s="201"/>
      <c r="G27" s="55"/>
      <c r="H27" s="59"/>
      <c r="I27" s="60"/>
      <c r="J27" s="60"/>
      <c r="K27" s="60"/>
      <c r="L27" s="61"/>
      <c r="M27" s="62"/>
      <c r="N27" s="62"/>
      <c r="O27" s="62"/>
    </row>
    <row r="28" spans="1:15" ht="13.2" x14ac:dyDescent="0.25">
      <c r="A28" s="199">
        <v>300</v>
      </c>
      <c r="B28" s="199">
        <v>300</v>
      </c>
      <c r="C28" s="201">
        <v>1170000579245</v>
      </c>
      <c r="D28" s="199"/>
      <c r="E28" s="199"/>
      <c r="F28" s="201"/>
      <c r="G28" s="55"/>
      <c r="H28" s="59"/>
      <c r="I28" s="60"/>
      <c r="J28" s="60"/>
      <c r="K28" s="60"/>
      <c r="L28" s="61"/>
      <c r="M28" s="62"/>
      <c r="N28" s="62"/>
      <c r="O28" s="62"/>
    </row>
    <row r="29" spans="1:15" ht="13.2" x14ac:dyDescent="0.25">
      <c r="A29" s="199">
        <v>302</v>
      </c>
      <c r="B29" s="199">
        <v>302</v>
      </c>
      <c r="C29" s="201">
        <v>1170000579919</v>
      </c>
      <c r="D29" s="199">
        <v>377</v>
      </c>
      <c r="E29" s="199"/>
      <c r="F29" s="201"/>
      <c r="G29" s="55"/>
      <c r="H29" s="59"/>
      <c r="I29" s="60"/>
      <c r="J29" s="60"/>
      <c r="K29" s="60"/>
      <c r="L29" s="61"/>
      <c r="M29" s="62"/>
      <c r="N29" s="62"/>
      <c r="O29" s="62"/>
    </row>
    <row r="30" spans="1:15" ht="13.2" x14ac:dyDescent="0.25">
      <c r="A30" s="199">
        <v>303</v>
      </c>
      <c r="B30" s="199">
        <v>303</v>
      </c>
      <c r="C30" s="201">
        <v>1170000582692</v>
      </c>
      <c r="D30" s="199">
        <v>378</v>
      </c>
      <c r="E30" s="199"/>
      <c r="F30" s="201"/>
      <c r="G30" s="55"/>
      <c r="H30" s="59"/>
      <c r="I30" s="60"/>
      <c r="J30" s="60"/>
      <c r="K30" s="60"/>
      <c r="L30" s="61"/>
      <c r="M30" s="62"/>
      <c r="N30" s="62"/>
      <c r="O30" s="62"/>
    </row>
    <row r="31" spans="1:15" ht="13.2" x14ac:dyDescent="0.25">
      <c r="A31" s="199">
        <v>304</v>
      </c>
      <c r="B31" s="199">
        <v>304</v>
      </c>
      <c r="C31" s="201">
        <v>1170000586492</v>
      </c>
      <c r="D31" s="199">
        <v>379</v>
      </c>
      <c r="E31" s="199"/>
      <c r="F31" s="201"/>
      <c r="G31" s="55"/>
      <c r="H31" s="59"/>
      <c r="I31" s="60"/>
      <c r="J31" s="60"/>
      <c r="K31" s="60"/>
      <c r="L31" s="61"/>
      <c r="M31" s="62"/>
      <c r="N31" s="62"/>
      <c r="O31" s="62"/>
    </row>
    <row r="32" spans="1:15" ht="13.2" x14ac:dyDescent="0.25">
      <c r="A32" s="199">
        <v>305</v>
      </c>
      <c r="B32" s="199">
        <v>305</v>
      </c>
      <c r="C32" s="201">
        <v>1170000586605</v>
      </c>
      <c r="D32" s="199">
        <v>380</v>
      </c>
      <c r="E32" s="199"/>
      <c r="F32" s="201"/>
      <c r="G32" s="55"/>
      <c r="H32" s="59"/>
      <c r="I32" s="60"/>
      <c r="J32" s="60"/>
      <c r="K32" s="60"/>
      <c r="L32" s="61"/>
      <c r="M32" s="62"/>
      <c r="N32" s="62"/>
      <c r="O32" s="62"/>
    </row>
    <row r="33" spans="1:15" ht="13.2" x14ac:dyDescent="0.25">
      <c r="A33" s="199">
        <v>306</v>
      </c>
      <c r="B33" s="199">
        <v>306</v>
      </c>
      <c r="C33" s="201">
        <v>1170000587273</v>
      </c>
      <c r="D33" s="199">
        <v>381</v>
      </c>
      <c r="E33" s="199"/>
      <c r="F33" s="201"/>
      <c r="G33" s="55"/>
      <c r="H33" s="59"/>
      <c r="I33" s="60"/>
      <c r="J33" s="60"/>
      <c r="K33" s="60"/>
      <c r="L33" s="61"/>
      <c r="M33" s="62"/>
      <c r="N33" s="62"/>
      <c r="O33" s="62"/>
    </row>
    <row r="34" spans="1:15" ht="13.2" x14ac:dyDescent="0.25">
      <c r="A34" s="199">
        <v>307</v>
      </c>
      <c r="B34" s="199">
        <v>307</v>
      </c>
      <c r="C34" s="201">
        <v>1170000594261</v>
      </c>
      <c r="D34" s="199">
        <v>382</v>
      </c>
      <c r="E34" s="199"/>
      <c r="F34" s="201"/>
      <c r="G34" s="55"/>
      <c r="H34" s="59"/>
      <c r="I34" s="60"/>
      <c r="J34" s="60"/>
      <c r="K34" s="60"/>
      <c r="L34" s="61"/>
      <c r="M34" s="62"/>
      <c r="N34" s="62"/>
      <c r="O34" s="62"/>
    </row>
    <row r="35" spans="1:15" ht="13.2" x14ac:dyDescent="0.25">
      <c r="A35" s="199">
        <v>308</v>
      </c>
      <c r="B35" s="199">
        <v>308</v>
      </c>
      <c r="C35" s="201">
        <v>1170000594164</v>
      </c>
      <c r="D35" s="199">
        <v>383</v>
      </c>
      <c r="E35" s="199"/>
      <c r="F35" s="201"/>
      <c r="G35" s="55"/>
      <c r="H35" s="59"/>
      <c r="I35" s="60"/>
      <c r="J35" s="60"/>
      <c r="K35" s="60"/>
      <c r="L35" s="61"/>
      <c r="M35" s="62"/>
      <c r="N35" s="62"/>
      <c r="O35" s="62"/>
    </row>
    <row r="36" spans="1:15" ht="13.2" x14ac:dyDescent="0.25">
      <c r="A36" s="199">
        <v>309</v>
      </c>
      <c r="B36" s="199">
        <v>309</v>
      </c>
      <c r="C36" s="201">
        <v>1170000592228</v>
      </c>
      <c r="D36" s="199">
        <v>384</v>
      </c>
      <c r="E36" s="199"/>
      <c r="F36" s="201"/>
      <c r="G36" s="55"/>
      <c r="H36" s="59"/>
      <c r="I36" s="60"/>
      <c r="J36" s="60"/>
      <c r="K36" s="60"/>
      <c r="L36" s="61"/>
      <c r="M36" s="62"/>
      <c r="N36" s="62"/>
      <c r="O36" s="62"/>
    </row>
    <row r="37" spans="1:15" ht="13.2" x14ac:dyDescent="0.25">
      <c r="A37" s="199">
        <v>310</v>
      </c>
      <c r="B37" s="199">
        <v>310</v>
      </c>
      <c r="C37" s="201">
        <v>1170000598034</v>
      </c>
      <c r="D37" s="199">
        <v>385</v>
      </c>
      <c r="E37" s="199"/>
      <c r="F37" s="201"/>
      <c r="G37" s="55"/>
      <c r="H37" s="59"/>
      <c r="I37" s="60"/>
      <c r="J37" s="60"/>
      <c r="K37" s="60"/>
      <c r="L37" s="61"/>
      <c r="M37" s="62"/>
      <c r="N37" s="62"/>
      <c r="O37" s="62"/>
    </row>
    <row r="38" spans="1:15" ht="13.2" x14ac:dyDescent="0.25">
      <c r="A38" s="199">
        <v>311</v>
      </c>
      <c r="B38" s="199">
        <v>311</v>
      </c>
      <c r="C38" s="201">
        <v>1170000598196</v>
      </c>
      <c r="D38" s="199">
        <v>386</v>
      </c>
      <c r="E38" s="199"/>
      <c r="F38" s="201"/>
      <c r="G38" s="55"/>
      <c r="H38" s="59"/>
      <c r="I38" s="60"/>
      <c r="J38" s="60"/>
      <c r="K38" s="60"/>
      <c r="L38" s="61"/>
      <c r="M38" s="62"/>
      <c r="N38" s="62"/>
      <c r="O38" s="62"/>
    </row>
    <row r="39" spans="1:15" ht="13.2" x14ac:dyDescent="0.25">
      <c r="A39" s="199">
        <v>312</v>
      </c>
      <c r="B39" s="199">
        <v>312</v>
      </c>
      <c r="C39" s="201">
        <v>1170000601982</v>
      </c>
      <c r="D39" s="199">
        <v>387</v>
      </c>
      <c r="E39" s="199"/>
      <c r="F39" s="201"/>
      <c r="G39" s="55"/>
      <c r="H39" s="59"/>
      <c r="I39" s="60"/>
      <c r="J39" s="60"/>
      <c r="K39" s="60"/>
      <c r="L39" s="61"/>
      <c r="M39" s="62"/>
      <c r="N39" s="62"/>
      <c r="O39" s="62"/>
    </row>
    <row r="40" spans="1:15" ht="13.2" x14ac:dyDescent="0.25">
      <c r="A40" s="199">
        <v>313</v>
      </c>
      <c r="B40" s="199">
        <v>313</v>
      </c>
      <c r="C40" s="201">
        <v>1170000604023</v>
      </c>
      <c r="D40" s="199">
        <v>388</v>
      </c>
      <c r="E40" s="199"/>
      <c r="F40" s="201"/>
      <c r="G40" s="55"/>
      <c r="H40" s="59"/>
      <c r="I40" s="60"/>
      <c r="J40" s="60"/>
      <c r="K40" s="60"/>
      <c r="L40" s="61"/>
      <c r="M40" s="62"/>
      <c r="N40" s="62"/>
      <c r="O40" s="62"/>
    </row>
    <row r="41" spans="1:15" ht="13.2" x14ac:dyDescent="0.25">
      <c r="A41" s="199">
        <v>314</v>
      </c>
      <c r="B41" s="199">
        <v>314</v>
      </c>
      <c r="C41" s="201">
        <v>1170000605221</v>
      </c>
      <c r="D41" s="199">
        <v>389</v>
      </c>
      <c r="E41" s="199"/>
      <c r="F41" s="201"/>
      <c r="G41" s="55"/>
      <c r="H41" s="59"/>
      <c r="I41" s="60"/>
      <c r="J41" s="60"/>
      <c r="K41" s="60"/>
      <c r="L41" s="61"/>
      <c r="M41" s="62"/>
      <c r="N41" s="62"/>
      <c r="O41" s="62"/>
    </row>
    <row r="42" spans="1:15" ht="13.2" x14ac:dyDescent="0.25">
      <c r="A42" s="199">
        <v>315</v>
      </c>
      <c r="B42" s="199">
        <v>315</v>
      </c>
      <c r="C42" s="201">
        <v>1170000614990</v>
      </c>
      <c r="D42" s="199">
        <v>390</v>
      </c>
      <c r="E42" s="199"/>
      <c r="F42" s="201"/>
      <c r="G42" s="55"/>
      <c r="H42" s="59"/>
      <c r="I42" s="60"/>
      <c r="J42" s="60"/>
      <c r="K42" s="60"/>
      <c r="L42" s="61"/>
      <c r="M42" s="62"/>
      <c r="N42" s="62"/>
      <c r="O42" s="62"/>
    </row>
    <row r="43" spans="1:15" ht="13.2" x14ac:dyDescent="0.25">
      <c r="A43" s="199">
        <v>316</v>
      </c>
      <c r="B43" s="199">
        <v>316</v>
      </c>
      <c r="C43" s="201">
        <v>1170000614972</v>
      </c>
      <c r="D43" s="199">
        <v>391</v>
      </c>
      <c r="E43" s="199"/>
      <c r="F43" s="201"/>
      <c r="G43" s="55"/>
      <c r="H43" s="59"/>
      <c r="I43" s="60"/>
      <c r="J43" s="60"/>
      <c r="K43" s="60"/>
      <c r="L43" s="61"/>
      <c r="M43" s="62"/>
      <c r="N43" s="62"/>
      <c r="O43" s="62"/>
    </row>
    <row r="44" spans="1:15" ht="13.2" x14ac:dyDescent="0.25">
      <c r="A44" s="199">
        <v>317</v>
      </c>
      <c r="B44" s="199">
        <v>317</v>
      </c>
      <c r="C44" s="201">
        <v>1170000619916</v>
      </c>
      <c r="D44" s="199">
        <v>392</v>
      </c>
      <c r="E44" s="199"/>
      <c r="F44" s="201"/>
      <c r="G44" s="55"/>
      <c r="H44" s="59"/>
      <c r="I44" s="60"/>
      <c r="J44" s="60"/>
      <c r="K44" s="60"/>
      <c r="L44" s="61"/>
      <c r="M44" s="62"/>
      <c r="N44" s="62"/>
      <c r="O44" s="62"/>
    </row>
    <row r="45" spans="1:15" ht="13.2" x14ac:dyDescent="0.25">
      <c r="A45" s="199">
        <v>318</v>
      </c>
      <c r="B45" s="199">
        <v>318</v>
      </c>
      <c r="C45" s="201">
        <v>1170000627448</v>
      </c>
      <c r="D45" s="199">
        <v>393</v>
      </c>
      <c r="E45" s="199"/>
      <c r="F45" s="201"/>
      <c r="G45" s="55"/>
      <c r="H45" s="59"/>
      <c r="I45" s="60"/>
      <c r="J45" s="60"/>
      <c r="K45" s="60"/>
      <c r="L45" s="61"/>
      <c r="M45" s="62"/>
      <c r="N45" s="62"/>
      <c r="O45" s="62"/>
    </row>
    <row r="46" spans="1:15" ht="13.2" x14ac:dyDescent="0.25">
      <c r="A46" s="199">
        <v>319</v>
      </c>
      <c r="B46" s="199">
        <v>319</v>
      </c>
      <c r="C46" s="201">
        <v>1170000626816</v>
      </c>
      <c r="D46" s="199">
        <v>394</v>
      </c>
      <c r="E46" s="199"/>
      <c r="F46" s="201"/>
      <c r="G46" s="55"/>
      <c r="H46" s="59"/>
      <c r="I46" s="60"/>
      <c r="J46" s="60"/>
      <c r="K46" s="60"/>
      <c r="L46" s="61"/>
      <c r="M46" s="62"/>
      <c r="N46" s="62"/>
      <c r="O46" s="62"/>
    </row>
    <row r="47" spans="1:15" ht="13.2" x14ac:dyDescent="0.25">
      <c r="A47" s="199">
        <v>320</v>
      </c>
      <c r="B47" s="199">
        <v>320</v>
      </c>
      <c r="C47" s="201">
        <v>1170000625681</v>
      </c>
      <c r="D47" s="199">
        <v>395</v>
      </c>
      <c r="E47" s="199"/>
      <c r="F47" s="201"/>
      <c r="G47" s="55"/>
      <c r="H47" s="59"/>
      <c r="I47" s="60"/>
      <c r="J47" s="60"/>
      <c r="K47" s="60"/>
      <c r="L47" s="61"/>
      <c r="M47" s="62"/>
      <c r="N47" s="62"/>
      <c r="O47" s="62"/>
    </row>
    <row r="48" spans="1:15" ht="13.2" x14ac:dyDescent="0.25">
      <c r="A48" s="199">
        <v>321</v>
      </c>
      <c r="B48" s="199">
        <v>321</v>
      </c>
      <c r="C48" s="201">
        <v>1170000630413</v>
      </c>
      <c r="D48" s="199">
        <v>396</v>
      </c>
      <c r="E48" s="199"/>
      <c r="F48" s="201"/>
      <c r="G48" s="55"/>
      <c r="H48" s="59"/>
      <c r="I48" s="60"/>
      <c r="J48" s="60"/>
      <c r="K48" s="60"/>
      <c r="L48" s="61"/>
      <c r="M48" s="62"/>
      <c r="N48" s="62"/>
      <c r="O48" s="62"/>
    </row>
    <row r="49" spans="1:15" ht="13.2" x14ac:dyDescent="0.25">
      <c r="A49" s="199">
        <v>322</v>
      </c>
      <c r="B49" s="199">
        <v>322</v>
      </c>
      <c r="C49" s="201">
        <v>1170000629640</v>
      </c>
      <c r="D49" s="199">
        <v>397</v>
      </c>
      <c r="E49" s="199"/>
      <c r="F49" s="201"/>
      <c r="G49" s="55"/>
      <c r="H49" s="59"/>
      <c r="I49" s="60"/>
      <c r="J49" s="60"/>
      <c r="K49" s="60"/>
      <c r="L49" s="61"/>
      <c r="M49" s="62"/>
      <c r="N49" s="62"/>
      <c r="O49" s="62"/>
    </row>
    <row r="50" spans="1:15" ht="13.2" x14ac:dyDescent="0.25">
      <c r="A50" s="199">
        <v>323</v>
      </c>
      <c r="B50" s="199">
        <v>323</v>
      </c>
      <c r="C50" s="201">
        <v>1170000632606</v>
      </c>
      <c r="D50" s="199">
        <v>398</v>
      </c>
      <c r="E50" s="199"/>
      <c r="F50" s="201"/>
      <c r="G50" s="55"/>
      <c r="H50" s="59"/>
      <c r="I50" s="60"/>
      <c r="J50" s="60"/>
      <c r="K50" s="60"/>
      <c r="L50" s="61"/>
      <c r="M50" s="62"/>
      <c r="N50" s="62"/>
      <c r="O50" s="62"/>
    </row>
    <row r="51" spans="1:15" ht="13.2" x14ac:dyDescent="0.25">
      <c r="A51" s="199">
        <v>324</v>
      </c>
      <c r="B51" s="199">
        <v>324</v>
      </c>
      <c r="C51" s="201">
        <v>1170000631426</v>
      </c>
      <c r="D51" s="199">
        <v>399</v>
      </c>
      <c r="E51" s="199"/>
      <c r="F51" s="201"/>
      <c r="G51" s="55"/>
      <c r="H51" s="59"/>
      <c r="I51" s="60"/>
      <c r="J51" s="60"/>
      <c r="K51" s="60"/>
      <c r="L51" s="61"/>
      <c r="M51" s="62"/>
      <c r="N51" s="62"/>
      <c r="O51" s="62"/>
    </row>
    <row r="52" spans="1:15" ht="13.2" x14ac:dyDescent="0.25">
      <c r="A52" s="199">
        <v>325</v>
      </c>
      <c r="B52" s="199">
        <v>325</v>
      </c>
      <c r="C52" s="201">
        <v>1170000636503</v>
      </c>
      <c r="D52" s="199">
        <v>400</v>
      </c>
      <c r="E52" s="199"/>
      <c r="F52" s="201"/>
      <c r="G52" s="55"/>
      <c r="H52" s="59"/>
      <c r="I52" s="60"/>
      <c r="J52" s="60"/>
      <c r="K52" s="60"/>
      <c r="L52" s="61"/>
      <c r="M52" s="62"/>
      <c r="N52" s="62"/>
      <c r="O52" s="62"/>
    </row>
    <row r="53" spans="1:15" ht="13.2" x14ac:dyDescent="0.25">
      <c r="A53" s="199">
        <v>326</v>
      </c>
      <c r="B53" s="199">
        <v>326</v>
      </c>
      <c r="C53" s="201">
        <v>1170000652009</v>
      </c>
      <c r="D53" s="199">
        <v>401</v>
      </c>
      <c r="E53" s="199"/>
      <c r="F53" s="201"/>
      <c r="G53" s="55"/>
      <c r="H53" s="59"/>
      <c r="I53" s="60"/>
      <c r="J53" s="60"/>
      <c r="K53" s="60"/>
      <c r="L53" s="61"/>
      <c r="M53" s="62"/>
      <c r="N53" s="62"/>
      <c r="O53" s="62"/>
    </row>
    <row r="54" spans="1:15" ht="13.2" x14ac:dyDescent="0.25">
      <c r="A54" s="199">
        <v>328</v>
      </c>
      <c r="B54" s="199">
        <v>328</v>
      </c>
      <c r="C54" s="201">
        <v>1170000641470</v>
      </c>
      <c r="D54" s="199">
        <v>403</v>
      </c>
      <c r="E54" s="199"/>
      <c r="F54" s="201"/>
      <c r="G54" s="55"/>
      <c r="H54" s="59"/>
      <c r="I54" s="60"/>
      <c r="J54" s="60"/>
      <c r="K54" s="60"/>
      <c r="L54" s="61"/>
      <c r="M54" s="62"/>
      <c r="N54" s="62"/>
      <c r="O54" s="62"/>
    </row>
    <row r="55" spans="1:15" ht="13.2" x14ac:dyDescent="0.25">
      <c r="A55" s="199">
        <v>329</v>
      </c>
      <c r="B55" s="199">
        <v>329</v>
      </c>
      <c r="C55" s="201">
        <v>1170000954316</v>
      </c>
      <c r="D55" s="199"/>
      <c r="E55" s="199"/>
      <c r="F55" s="201"/>
      <c r="G55" s="55"/>
      <c r="H55" s="59"/>
      <c r="I55" s="60"/>
      <c r="J55" s="60"/>
      <c r="K55" s="60"/>
      <c r="L55" s="61"/>
      <c r="M55" s="62"/>
      <c r="N55" s="62"/>
      <c r="O55" s="62"/>
    </row>
    <row r="56" spans="1:15" ht="13.2" x14ac:dyDescent="0.25">
      <c r="A56" s="199"/>
      <c r="B56" s="199"/>
      <c r="C56" s="201" t="s">
        <v>864</v>
      </c>
      <c r="D56" s="199">
        <v>370</v>
      </c>
      <c r="E56" s="199"/>
      <c r="F56" s="201"/>
      <c r="G56" s="55"/>
      <c r="H56" s="59"/>
      <c r="I56" s="60"/>
      <c r="J56" s="60"/>
      <c r="K56" s="60"/>
      <c r="L56" s="61"/>
      <c r="M56" s="62"/>
      <c r="N56" s="62"/>
      <c r="O56" s="62"/>
    </row>
    <row r="57" spans="1:15" ht="13.2" x14ac:dyDescent="0.25">
      <c r="A57" s="199"/>
      <c r="B57" s="199"/>
      <c r="C57" s="201" t="s">
        <v>864</v>
      </c>
      <c r="D57" s="199">
        <v>404</v>
      </c>
      <c r="E57" s="199"/>
      <c r="F57" s="201"/>
      <c r="G57" s="55"/>
      <c r="H57" s="59"/>
      <c r="I57" s="60"/>
      <c r="J57" s="60"/>
      <c r="K57" s="60"/>
      <c r="L57" s="61"/>
      <c r="M57" s="62"/>
      <c r="N57" s="62"/>
      <c r="O57" s="62"/>
    </row>
    <row r="58" spans="1:15" ht="13.2" x14ac:dyDescent="0.25">
      <c r="A58" s="199">
        <v>330</v>
      </c>
      <c r="B58" s="199">
        <v>330</v>
      </c>
      <c r="C58" s="201">
        <v>1170000671093</v>
      </c>
      <c r="D58" s="199">
        <v>405</v>
      </c>
      <c r="E58" s="199"/>
      <c r="F58" s="201"/>
      <c r="G58" s="55"/>
      <c r="H58" s="59"/>
      <c r="I58" s="60"/>
      <c r="J58" s="60"/>
      <c r="K58" s="60"/>
      <c r="L58" s="61"/>
      <c r="M58" s="62"/>
      <c r="N58" s="62"/>
      <c r="O58" s="62"/>
    </row>
    <row r="59" spans="1:15" ht="13.2" x14ac:dyDescent="0.25">
      <c r="A59" s="199">
        <v>331</v>
      </c>
      <c r="B59" s="199">
        <v>331</v>
      </c>
      <c r="C59" s="201">
        <v>1170000671118</v>
      </c>
      <c r="D59" s="199">
        <v>406</v>
      </c>
      <c r="E59" s="199"/>
      <c r="F59" s="201"/>
      <c r="G59" s="55"/>
      <c r="H59" s="59"/>
      <c r="I59" s="60"/>
      <c r="J59" s="60"/>
      <c r="K59" s="60"/>
      <c r="L59" s="61"/>
      <c r="M59" s="62"/>
      <c r="N59" s="62"/>
      <c r="O59" s="62"/>
    </row>
    <row r="60" spans="1:15" ht="13.2" x14ac:dyDescent="0.25">
      <c r="A60" s="199">
        <v>334</v>
      </c>
      <c r="B60" s="199">
        <v>334</v>
      </c>
      <c r="C60" s="201">
        <v>1170000677271</v>
      </c>
      <c r="D60" s="199">
        <v>409</v>
      </c>
      <c r="E60" s="199"/>
      <c r="F60" s="201"/>
      <c r="G60" s="55"/>
      <c r="H60" s="59"/>
      <c r="I60" s="60"/>
      <c r="J60" s="60"/>
      <c r="K60" s="60"/>
      <c r="L60" s="61"/>
      <c r="M60" s="62"/>
      <c r="N60" s="62"/>
      <c r="O60" s="62"/>
    </row>
    <row r="61" spans="1:15" ht="13.2" x14ac:dyDescent="0.25">
      <c r="A61" s="199">
        <v>335</v>
      </c>
      <c r="B61" s="199">
        <v>335</v>
      </c>
      <c r="C61" s="201">
        <v>1170000677290</v>
      </c>
      <c r="D61" s="199">
        <v>410</v>
      </c>
      <c r="E61" s="199"/>
      <c r="F61" s="201"/>
      <c r="G61" s="55"/>
      <c r="H61" s="59"/>
      <c r="I61" s="60"/>
      <c r="J61" s="60"/>
      <c r="K61" s="60"/>
      <c r="L61" s="61"/>
      <c r="M61" s="62"/>
      <c r="N61" s="62"/>
      <c r="O61" s="62"/>
    </row>
    <row r="62" spans="1:15" ht="13.2" x14ac:dyDescent="0.25">
      <c r="A62" s="199">
        <v>337</v>
      </c>
      <c r="B62" s="199">
        <v>337</v>
      </c>
      <c r="C62" s="201">
        <v>1170000722748</v>
      </c>
      <c r="D62" s="199">
        <v>412</v>
      </c>
      <c r="E62" s="199"/>
      <c r="F62" s="201"/>
      <c r="G62" s="55"/>
      <c r="H62" s="59"/>
      <c r="I62" s="60"/>
      <c r="J62" s="60"/>
      <c r="K62" s="60"/>
      <c r="L62" s="61"/>
      <c r="M62" s="62"/>
      <c r="N62" s="62"/>
      <c r="O62" s="62"/>
    </row>
    <row r="63" spans="1:15" ht="13.2" x14ac:dyDescent="0.25">
      <c r="A63" s="199">
        <v>338</v>
      </c>
      <c r="B63" s="199">
        <v>338</v>
      </c>
      <c r="C63" s="201">
        <v>1170000723991</v>
      </c>
      <c r="D63" s="199">
        <v>413</v>
      </c>
      <c r="E63" s="199"/>
      <c r="F63" s="201"/>
      <c r="G63" s="55"/>
      <c r="H63" s="59"/>
      <c r="I63" s="60"/>
      <c r="J63" s="60"/>
      <c r="K63" s="60"/>
      <c r="L63" s="61"/>
      <c r="M63" s="62"/>
      <c r="N63" s="62"/>
      <c r="O63" s="62"/>
    </row>
    <row r="64" spans="1:15" ht="13.2" x14ac:dyDescent="0.25">
      <c r="A64" s="199">
        <v>340</v>
      </c>
      <c r="B64" s="199">
        <v>340</v>
      </c>
      <c r="C64" s="201">
        <v>1170000727221</v>
      </c>
      <c r="D64" s="199">
        <v>415</v>
      </c>
      <c r="E64" s="199"/>
      <c r="F64" s="201"/>
      <c r="G64" s="55"/>
      <c r="H64" s="59"/>
      <c r="I64" s="60"/>
      <c r="J64" s="60"/>
      <c r="K64" s="60"/>
      <c r="L64" s="61"/>
      <c r="M64" s="62"/>
      <c r="N64" s="62"/>
      <c r="O64" s="62"/>
    </row>
    <row r="65" spans="1:15" ht="13.2" x14ac:dyDescent="0.25">
      <c r="A65" s="199">
        <v>341</v>
      </c>
      <c r="B65" s="199">
        <v>341</v>
      </c>
      <c r="C65" s="201">
        <v>1170000733935</v>
      </c>
      <c r="D65" s="199">
        <v>435</v>
      </c>
      <c r="E65" s="199"/>
      <c r="F65" s="201"/>
      <c r="G65" s="55"/>
      <c r="H65" s="59"/>
      <c r="I65" s="60"/>
      <c r="J65" s="60"/>
      <c r="K65" s="60"/>
      <c r="L65" s="61"/>
      <c r="M65" s="62"/>
      <c r="N65" s="62"/>
      <c r="O65" s="62"/>
    </row>
    <row r="66" spans="1:15" ht="13.2" x14ac:dyDescent="0.25">
      <c r="A66" s="199">
        <v>343</v>
      </c>
      <c r="B66" s="199">
        <v>343</v>
      </c>
      <c r="C66" s="201">
        <v>1170000751465</v>
      </c>
      <c r="D66" s="199">
        <v>418</v>
      </c>
      <c r="E66" s="199"/>
      <c r="F66" s="201"/>
      <c r="G66" s="55"/>
      <c r="H66" s="59"/>
      <c r="I66" s="60"/>
      <c r="J66" s="60"/>
      <c r="K66" s="60"/>
      <c r="L66" s="61"/>
      <c r="M66" s="62"/>
      <c r="N66" s="62"/>
      <c r="O66" s="62"/>
    </row>
    <row r="67" spans="1:15" ht="13.2" x14ac:dyDescent="0.25">
      <c r="A67" s="199">
        <v>344</v>
      </c>
      <c r="B67" s="199">
        <v>344</v>
      </c>
      <c r="C67" s="201">
        <v>1170000759678</v>
      </c>
      <c r="D67" s="199">
        <v>419</v>
      </c>
      <c r="E67" s="199"/>
      <c r="F67" s="201"/>
      <c r="G67" s="55"/>
      <c r="H67" s="59"/>
      <c r="I67" s="60"/>
      <c r="J67" s="60"/>
      <c r="K67" s="60"/>
      <c r="L67" s="61"/>
      <c r="M67" s="62"/>
      <c r="N67" s="62"/>
      <c r="O67" s="62"/>
    </row>
    <row r="68" spans="1:15" ht="13.2" x14ac:dyDescent="0.25">
      <c r="A68" s="199">
        <v>345</v>
      </c>
      <c r="B68" s="199">
        <v>345</v>
      </c>
      <c r="C68" s="201">
        <v>1170000761640</v>
      </c>
      <c r="D68" s="199">
        <v>420</v>
      </c>
      <c r="E68" s="199"/>
      <c r="F68" s="201"/>
      <c r="G68" s="55"/>
      <c r="H68" s="59"/>
      <c r="I68" s="60"/>
      <c r="J68" s="60"/>
      <c r="K68" s="60"/>
      <c r="L68" s="61"/>
      <c r="M68" s="62"/>
      <c r="N68" s="62"/>
      <c r="O68" s="62"/>
    </row>
    <row r="69" spans="1:15" ht="13.2" x14ac:dyDescent="0.25">
      <c r="A69" s="199">
        <v>346</v>
      </c>
      <c r="B69" s="199">
        <v>346</v>
      </c>
      <c r="C69" s="201">
        <v>1170000768557</v>
      </c>
      <c r="D69" s="199">
        <v>421</v>
      </c>
      <c r="E69" s="199"/>
      <c r="F69" s="201"/>
      <c r="G69" s="55"/>
      <c r="H69" s="59"/>
      <c r="I69" s="60"/>
      <c r="J69" s="60"/>
      <c r="K69" s="60"/>
      <c r="L69" s="61"/>
      <c r="M69" s="62"/>
      <c r="N69" s="62"/>
      <c r="O69" s="62"/>
    </row>
    <row r="70" spans="1:15" ht="13.2" x14ac:dyDescent="0.25">
      <c r="A70" s="199">
        <v>347</v>
      </c>
      <c r="B70" s="199">
        <v>347</v>
      </c>
      <c r="C70" s="201">
        <v>1170000772456</v>
      </c>
      <c r="D70" s="199">
        <v>422</v>
      </c>
      <c r="E70" s="199"/>
      <c r="F70" s="201"/>
      <c r="G70" s="55"/>
      <c r="H70" s="59"/>
      <c r="I70" s="60"/>
      <c r="J70" s="60"/>
      <c r="K70" s="60"/>
      <c r="L70" s="61"/>
      <c r="M70" s="62"/>
      <c r="N70" s="62"/>
      <c r="O70" s="62"/>
    </row>
    <row r="71" spans="1:15" ht="13.2" x14ac:dyDescent="0.25">
      <c r="A71" s="199">
        <v>348</v>
      </c>
      <c r="B71" s="199">
        <v>348</v>
      </c>
      <c r="C71" s="201">
        <v>1170000775712</v>
      </c>
      <c r="D71" s="199">
        <v>423</v>
      </c>
      <c r="E71" s="199"/>
      <c r="F71" s="201"/>
      <c r="G71" s="55"/>
      <c r="H71" s="59"/>
      <c r="I71" s="60"/>
      <c r="J71" s="60"/>
      <c r="K71" s="60"/>
      <c r="L71" s="61"/>
      <c r="M71" s="62"/>
      <c r="N71" s="62"/>
      <c r="O71" s="62"/>
    </row>
    <row r="72" spans="1:15" ht="13.2" x14ac:dyDescent="0.25">
      <c r="A72" s="199">
        <v>349</v>
      </c>
      <c r="B72" s="199">
        <v>349</v>
      </c>
      <c r="C72" s="201">
        <v>1170000775340</v>
      </c>
      <c r="D72" s="199">
        <v>424</v>
      </c>
      <c r="E72" s="199"/>
      <c r="F72" s="201"/>
      <c r="G72" s="55"/>
      <c r="H72" s="59"/>
      <c r="I72" s="60"/>
      <c r="J72" s="60"/>
      <c r="K72" s="60"/>
      <c r="L72" s="61"/>
      <c r="M72" s="62"/>
      <c r="N72" s="62"/>
      <c r="O72" s="62"/>
    </row>
    <row r="73" spans="1:15" ht="13.2" x14ac:dyDescent="0.25">
      <c r="A73" s="199">
        <v>351</v>
      </c>
      <c r="B73" s="199">
        <v>351</v>
      </c>
      <c r="C73" s="201">
        <v>1170000783305</v>
      </c>
      <c r="D73" s="199">
        <v>426</v>
      </c>
      <c r="E73" s="199"/>
      <c r="F73" s="201"/>
      <c r="G73" s="55"/>
      <c r="H73" s="59"/>
      <c r="I73" s="60"/>
      <c r="J73" s="60"/>
      <c r="K73" s="60"/>
      <c r="L73" s="61"/>
      <c r="M73" s="62"/>
      <c r="N73" s="62"/>
      <c r="O73" s="62"/>
    </row>
    <row r="74" spans="1:15" ht="13.2" x14ac:dyDescent="0.25">
      <c r="A74" s="199">
        <v>353</v>
      </c>
      <c r="B74" s="199">
        <v>353</v>
      </c>
      <c r="C74" s="201">
        <v>1170000790241</v>
      </c>
      <c r="D74" s="199">
        <v>428</v>
      </c>
      <c r="E74" s="199"/>
      <c r="F74" s="201"/>
      <c r="G74" s="55"/>
      <c r="H74" s="59"/>
      <c r="I74" s="60"/>
      <c r="J74" s="60"/>
      <c r="K74" s="60"/>
      <c r="L74" s="61"/>
      <c r="M74" s="62"/>
      <c r="N74" s="62"/>
      <c r="O74" s="62"/>
    </row>
    <row r="75" spans="1:15" ht="13.2" x14ac:dyDescent="0.25">
      <c r="A75" s="199">
        <v>354</v>
      </c>
      <c r="B75" s="199">
        <v>354</v>
      </c>
      <c r="C75" s="201">
        <v>1170000807142</v>
      </c>
      <c r="D75" s="199">
        <v>429</v>
      </c>
      <c r="E75" s="199"/>
      <c r="F75" s="201"/>
      <c r="G75" s="55"/>
      <c r="H75" s="59"/>
      <c r="I75" s="60"/>
      <c r="J75" s="60"/>
      <c r="K75" s="60"/>
      <c r="L75" s="61"/>
      <c r="M75" s="62"/>
      <c r="N75" s="62"/>
      <c r="O75" s="62"/>
    </row>
    <row r="76" spans="1:15" ht="13.2" x14ac:dyDescent="0.25">
      <c r="A76" s="199">
        <v>355</v>
      </c>
      <c r="B76" s="199">
        <v>355</v>
      </c>
      <c r="C76" s="201">
        <v>1170000807160</v>
      </c>
      <c r="D76" s="199">
        <v>430</v>
      </c>
      <c r="E76" s="199"/>
      <c r="F76" s="201"/>
      <c r="G76" s="55"/>
      <c r="H76" s="59"/>
      <c r="I76" s="60"/>
      <c r="J76" s="60"/>
      <c r="K76" s="60"/>
      <c r="L76" s="61"/>
      <c r="M76" s="62"/>
      <c r="N76" s="62"/>
      <c r="O76" s="62"/>
    </row>
    <row r="77" spans="1:15" ht="13.2" x14ac:dyDescent="0.25">
      <c r="A77" s="199">
        <v>356</v>
      </c>
      <c r="B77" s="199">
        <v>356</v>
      </c>
      <c r="C77" s="201">
        <v>1170000858990</v>
      </c>
      <c r="D77" s="199">
        <v>431</v>
      </c>
      <c r="E77" s="199"/>
      <c r="F77" s="201"/>
      <c r="G77" s="55"/>
      <c r="H77" s="59"/>
      <c r="I77" s="60"/>
      <c r="J77" s="60"/>
      <c r="K77" s="60"/>
      <c r="L77" s="61"/>
      <c r="M77" s="62"/>
      <c r="N77" s="62"/>
      <c r="O77" s="62"/>
    </row>
    <row r="78" spans="1:15" ht="13.2" x14ac:dyDescent="0.25">
      <c r="A78" s="199">
        <v>357</v>
      </c>
      <c r="B78" s="199">
        <v>357</v>
      </c>
      <c r="C78" s="201">
        <v>1170000871315</v>
      </c>
      <c r="D78" s="199">
        <v>432</v>
      </c>
      <c r="E78" s="199"/>
      <c r="F78" s="201"/>
      <c r="G78" s="55"/>
      <c r="H78" s="59"/>
      <c r="I78" s="60"/>
      <c r="J78" s="60"/>
      <c r="K78" s="60"/>
      <c r="L78" s="61"/>
      <c r="M78" s="62"/>
      <c r="N78" s="62"/>
      <c r="O78" s="62"/>
    </row>
    <row r="79" spans="1:15" ht="13.2" x14ac:dyDescent="0.25">
      <c r="A79" s="199">
        <v>358</v>
      </c>
      <c r="B79" s="199">
        <v>358</v>
      </c>
      <c r="C79" s="201">
        <v>1170000871120</v>
      </c>
      <c r="D79" s="199">
        <v>433</v>
      </c>
      <c r="E79" s="199"/>
      <c r="F79" s="201"/>
      <c r="G79" s="55"/>
      <c r="H79" s="59"/>
      <c r="I79" s="60"/>
      <c r="J79" s="60"/>
      <c r="K79" s="60"/>
      <c r="L79" s="61"/>
      <c r="M79" s="62"/>
      <c r="N79" s="62"/>
      <c r="O79" s="62"/>
    </row>
    <row r="80" spans="1:15" ht="13.2" x14ac:dyDescent="0.25">
      <c r="A80" s="199">
        <v>359</v>
      </c>
      <c r="B80" s="199">
        <v>359</v>
      </c>
      <c r="C80" s="201">
        <v>1170000884086</v>
      </c>
      <c r="D80" s="199">
        <v>434</v>
      </c>
      <c r="E80" s="199"/>
      <c r="F80" s="201"/>
      <c r="G80" s="55"/>
      <c r="H80" s="59"/>
      <c r="I80" s="60"/>
      <c r="J80" s="60"/>
      <c r="K80" s="60"/>
      <c r="L80" s="61"/>
      <c r="M80" s="62"/>
      <c r="N80" s="62"/>
      <c r="O80" s="62"/>
    </row>
    <row r="81" spans="1:15" ht="13.2" x14ac:dyDescent="0.25">
      <c r="A81" s="199">
        <v>361</v>
      </c>
      <c r="B81" s="199">
        <v>361</v>
      </c>
      <c r="C81" s="201">
        <v>1170000895724</v>
      </c>
      <c r="D81" s="199">
        <v>436</v>
      </c>
      <c r="E81" s="199"/>
      <c r="F81" s="201"/>
      <c r="G81" s="55"/>
      <c r="H81" s="59"/>
      <c r="I81" s="60"/>
      <c r="J81" s="60"/>
      <c r="K81" s="60"/>
      <c r="L81" s="61"/>
      <c r="M81" s="62"/>
      <c r="N81" s="62"/>
      <c r="O81" s="62"/>
    </row>
    <row r="82" spans="1:15" ht="13.2" x14ac:dyDescent="0.25">
      <c r="A82" s="199">
        <v>362</v>
      </c>
      <c r="B82" s="199">
        <v>362</v>
      </c>
      <c r="C82" s="201">
        <v>1170000902629</v>
      </c>
      <c r="D82" s="199">
        <v>437</v>
      </c>
      <c r="E82" s="199"/>
      <c r="F82" s="201"/>
      <c r="G82" s="55"/>
      <c r="H82" s="59"/>
      <c r="I82" s="60"/>
      <c r="J82" s="60"/>
      <c r="K82" s="60"/>
      <c r="L82" s="61"/>
      <c r="M82" s="62"/>
      <c r="N82" s="62"/>
      <c r="O82" s="62"/>
    </row>
    <row r="83" spans="1:15" ht="13.2" x14ac:dyDescent="0.25">
      <c r="A83" s="199">
        <v>363</v>
      </c>
      <c r="B83" s="199">
        <v>363</v>
      </c>
      <c r="C83" s="201">
        <v>1170000928965</v>
      </c>
      <c r="D83" s="199">
        <v>438</v>
      </c>
      <c r="E83" s="199"/>
      <c r="F83" s="201"/>
      <c r="G83" s="55"/>
      <c r="H83" s="59"/>
      <c r="I83" s="60"/>
      <c r="J83" s="60"/>
      <c r="K83" s="60"/>
      <c r="L83" s="61"/>
      <c r="M83" s="62"/>
      <c r="N83" s="62"/>
      <c r="O83" s="62"/>
    </row>
    <row r="84" spans="1:15" ht="13.2" x14ac:dyDescent="0.25">
      <c r="A84" s="199">
        <v>364</v>
      </c>
      <c r="B84" s="199">
        <v>364</v>
      </c>
      <c r="C84" s="201">
        <v>1170000939911</v>
      </c>
      <c r="D84" s="199">
        <v>439</v>
      </c>
      <c r="E84" s="199"/>
      <c r="F84" s="201"/>
      <c r="G84" s="55"/>
      <c r="H84" s="59"/>
      <c r="I84" s="60"/>
      <c r="J84" s="60"/>
      <c r="K84" s="60"/>
      <c r="L84" s="61"/>
      <c r="M84" s="62"/>
      <c r="N84" s="62"/>
      <c r="O84" s="62"/>
    </row>
    <row r="85" spans="1:15" ht="13.2" x14ac:dyDescent="0.25">
      <c r="A85" s="199">
        <v>365</v>
      </c>
      <c r="B85" s="199">
        <v>365</v>
      </c>
      <c r="C85" s="201">
        <v>1170000953544</v>
      </c>
      <c r="D85" s="199">
        <v>440</v>
      </c>
      <c r="E85" s="199"/>
      <c r="F85" s="201"/>
      <c r="G85" s="55"/>
      <c r="H85" s="59"/>
      <c r="I85" s="60"/>
      <c r="J85" s="60"/>
      <c r="K85" s="60"/>
      <c r="L85" s="61"/>
      <c r="M85" s="62"/>
      <c r="N85" s="62"/>
      <c r="O85" s="62"/>
    </row>
    <row r="86" spans="1:15" ht="13.2" x14ac:dyDescent="0.25">
      <c r="A86" s="199">
        <v>784</v>
      </c>
      <c r="B86" s="199">
        <v>784</v>
      </c>
      <c r="C86" s="201">
        <v>1170000447716</v>
      </c>
      <c r="D86" s="199">
        <v>705</v>
      </c>
      <c r="E86" s="199"/>
      <c r="F86" s="201"/>
      <c r="G86" s="55"/>
      <c r="H86" s="59"/>
      <c r="I86" s="60"/>
      <c r="J86" s="60"/>
      <c r="K86" s="60"/>
      <c r="L86" s="61"/>
      <c r="M86" s="62"/>
      <c r="N86" s="62"/>
      <c r="O86" s="62"/>
    </row>
    <row r="87" spans="1:15" ht="13.2" x14ac:dyDescent="0.25">
      <c r="A87" s="199">
        <v>785</v>
      </c>
      <c r="B87" s="199">
        <v>785</v>
      </c>
      <c r="C87" s="201">
        <v>1170000447479</v>
      </c>
      <c r="D87" s="199">
        <v>706</v>
      </c>
      <c r="E87" s="199"/>
      <c r="F87" s="201"/>
      <c r="G87" s="55"/>
      <c r="H87" s="59"/>
      <c r="I87" s="60"/>
      <c r="J87" s="60"/>
      <c r="K87" s="60"/>
      <c r="L87" s="61"/>
      <c r="M87" s="62"/>
      <c r="N87" s="62"/>
      <c r="O87" s="62"/>
    </row>
    <row r="88" spans="1:15" ht="13.2" x14ac:dyDescent="0.25">
      <c r="A88" s="199">
        <v>786</v>
      </c>
      <c r="B88" s="199">
        <v>786</v>
      </c>
      <c r="C88" s="201">
        <v>1170000447497</v>
      </c>
      <c r="D88" s="199">
        <v>707</v>
      </c>
      <c r="E88" s="199"/>
      <c r="F88" s="201"/>
      <c r="G88" s="55"/>
      <c r="H88" s="59"/>
      <c r="I88" s="60"/>
      <c r="J88" s="60"/>
      <c r="K88" s="60"/>
      <c r="L88" s="61"/>
      <c r="M88" s="62"/>
      <c r="N88" s="62"/>
      <c r="O88" s="62"/>
    </row>
    <row r="89" spans="1:15" ht="13.2" x14ac:dyDescent="0.25">
      <c r="A89" s="199">
        <v>787</v>
      </c>
      <c r="B89" s="199">
        <v>787</v>
      </c>
      <c r="C89" s="201">
        <v>1170000451420</v>
      </c>
      <c r="D89" s="199">
        <v>708</v>
      </c>
      <c r="E89" s="199"/>
      <c r="F89" s="201"/>
      <c r="G89" s="55"/>
      <c r="H89" s="59"/>
      <c r="I89" s="60"/>
      <c r="J89" s="60"/>
      <c r="K89" s="60"/>
      <c r="L89" s="61"/>
      <c r="M89" s="62"/>
      <c r="N89" s="62"/>
      <c r="O89" s="62"/>
    </row>
    <row r="90" spans="1:15" ht="13.2" x14ac:dyDescent="0.25">
      <c r="A90" s="199">
        <v>789</v>
      </c>
      <c r="B90" s="199">
        <v>789</v>
      </c>
      <c r="C90" s="201">
        <v>1170000457617</v>
      </c>
      <c r="D90" s="199">
        <v>710</v>
      </c>
      <c r="E90" s="199"/>
      <c r="F90" s="201"/>
      <c r="G90" s="55"/>
      <c r="H90" s="59"/>
      <c r="I90" s="60"/>
      <c r="J90" s="60"/>
      <c r="K90" s="60"/>
      <c r="L90" s="61"/>
      <c r="M90" s="62"/>
      <c r="N90" s="62"/>
      <c r="O90" s="62"/>
    </row>
    <row r="91" spans="1:15" ht="13.2" x14ac:dyDescent="0.25">
      <c r="A91" s="199">
        <v>790</v>
      </c>
      <c r="B91" s="199">
        <v>790</v>
      </c>
      <c r="C91" s="201">
        <v>1170000458550</v>
      </c>
      <c r="D91" s="199">
        <v>711</v>
      </c>
      <c r="E91" s="199"/>
      <c r="F91" s="201"/>
      <c r="G91" s="55"/>
      <c r="H91" s="59"/>
      <c r="I91" s="60"/>
      <c r="J91" s="60"/>
      <c r="K91" s="60"/>
      <c r="L91" s="61"/>
      <c r="M91" s="62"/>
      <c r="N91" s="62"/>
      <c r="O91" s="62"/>
    </row>
    <row r="92" spans="1:15" ht="13.2" x14ac:dyDescent="0.25">
      <c r="A92" s="199">
        <v>791</v>
      </c>
      <c r="B92" s="199">
        <v>791</v>
      </c>
      <c r="C92" s="201">
        <v>1170000463150</v>
      </c>
      <c r="D92" s="199">
        <v>712</v>
      </c>
      <c r="E92" s="199"/>
      <c r="F92" s="201"/>
      <c r="G92" s="55"/>
      <c r="H92" s="59"/>
      <c r="I92" s="60"/>
      <c r="J92" s="60"/>
      <c r="K92" s="60"/>
      <c r="L92" s="61"/>
      <c r="M92" s="62"/>
      <c r="N92" s="62"/>
      <c r="O92" s="62"/>
    </row>
    <row r="93" spans="1:15" ht="13.2" x14ac:dyDescent="0.25">
      <c r="A93" s="199">
        <v>792</v>
      </c>
      <c r="B93" s="199">
        <v>792</v>
      </c>
      <c r="C93" s="201">
        <v>1170000468015</v>
      </c>
      <c r="D93" s="199">
        <v>713</v>
      </c>
      <c r="E93" s="199"/>
      <c r="F93" s="201"/>
      <c r="G93" s="55"/>
      <c r="H93" s="59"/>
      <c r="I93" s="60"/>
      <c r="J93" s="60"/>
      <c r="K93" s="60"/>
      <c r="L93" s="61"/>
      <c r="M93" s="62"/>
      <c r="N93" s="62"/>
      <c r="O93" s="62"/>
    </row>
    <row r="94" spans="1:15" ht="13.2" x14ac:dyDescent="0.25">
      <c r="A94" s="199">
        <v>793</v>
      </c>
      <c r="B94" s="199">
        <v>793</v>
      </c>
      <c r="C94" s="201">
        <v>1170000467572</v>
      </c>
      <c r="D94" s="199">
        <v>714</v>
      </c>
      <c r="E94" s="199"/>
      <c r="F94" s="201"/>
      <c r="G94" s="55"/>
      <c r="H94" s="59"/>
      <c r="I94" s="60"/>
      <c r="J94" s="60"/>
      <c r="K94" s="60"/>
      <c r="L94" s="61"/>
      <c r="M94" s="62"/>
      <c r="N94" s="62"/>
      <c r="O94" s="62"/>
    </row>
    <row r="95" spans="1:15" ht="13.2" x14ac:dyDescent="0.25">
      <c r="A95" s="199">
        <v>795</v>
      </c>
      <c r="B95" s="199">
        <v>795</v>
      </c>
      <c r="C95" s="201">
        <v>1170000467509</v>
      </c>
      <c r="D95" s="199">
        <v>716</v>
      </c>
      <c r="E95" s="199"/>
      <c r="F95" s="201"/>
      <c r="G95" s="55"/>
      <c r="H95" s="59"/>
      <c r="I95" s="60"/>
      <c r="J95" s="60"/>
      <c r="K95" s="60"/>
      <c r="L95" s="61"/>
      <c r="M95" s="62"/>
      <c r="N95" s="62"/>
      <c r="O95" s="62"/>
    </row>
    <row r="96" spans="1:15" ht="13.2" x14ac:dyDescent="0.25">
      <c r="A96" s="199">
        <v>796</v>
      </c>
      <c r="B96" s="199">
        <v>796</v>
      </c>
      <c r="C96" s="201">
        <v>1170000474082</v>
      </c>
      <c r="D96" s="199">
        <v>717</v>
      </c>
      <c r="E96" s="199"/>
      <c r="F96" s="201"/>
      <c r="G96" s="55"/>
      <c r="H96" s="59"/>
      <c r="I96" s="60"/>
      <c r="J96" s="60"/>
      <c r="K96" s="60"/>
      <c r="L96" s="61"/>
      <c r="M96" s="62"/>
      <c r="N96" s="62"/>
      <c r="O96" s="62"/>
    </row>
    <row r="97" spans="1:15" ht="13.2" x14ac:dyDescent="0.25">
      <c r="A97" s="199">
        <v>797</v>
      </c>
      <c r="B97" s="199">
        <v>797</v>
      </c>
      <c r="C97" s="201">
        <v>1170000474436</v>
      </c>
      <c r="D97" s="199">
        <v>718</v>
      </c>
      <c r="E97" s="199"/>
      <c r="F97" s="201"/>
      <c r="G97" s="55"/>
      <c r="H97" s="59"/>
      <c r="I97" s="60"/>
      <c r="J97" s="60"/>
      <c r="K97" s="60"/>
      <c r="L97" s="61"/>
      <c r="M97" s="62"/>
      <c r="N97" s="62"/>
      <c r="O97" s="62"/>
    </row>
    <row r="98" spans="1:15" ht="13.2" x14ac:dyDescent="0.25">
      <c r="A98" s="199">
        <v>798</v>
      </c>
      <c r="B98" s="199">
        <v>798</v>
      </c>
      <c r="C98" s="201">
        <v>1170000474418</v>
      </c>
      <c r="D98" s="199">
        <v>719</v>
      </c>
      <c r="E98" s="199"/>
      <c r="F98" s="201"/>
      <c r="G98" s="55"/>
      <c r="H98" s="59"/>
      <c r="I98" s="60"/>
      <c r="J98" s="60"/>
      <c r="K98" s="60"/>
      <c r="L98" s="61"/>
      <c r="M98" s="62"/>
      <c r="N98" s="62"/>
      <c r="O98" s="62"/>
    </row>
    <row r="99" spans="1:15" ht="13.2" x14ac:dyDescent="0.25">
      <c r="A99" s="199">
        <v>799</v>
      </c>
      <c r="B99" s="199">
        <v>799</v>
      </c>
      <c r="C99" s="201">
        <v>1170000474393</v>
      </c>
      <c r="D99" s="199">
        <v>720</v>
      </c>
      <c r="E99" s="199"/>
      <c r="F99" s="201"/>
      <c r="G99" s="55"/>
      <c r="H99" s="59"/>
      <c r="I99" s="60"/>
      <c r="J99" s="60"/>
      <c r="K99" s="60"/>
      <c r="L99" s="61"/>
      <c r="M99" s="62"/>
      <c r="N99" s="62"/>
      <c r="O99" s="62"/>
    </row>
    <row r="100" spans="1:15" ht="26.4" x14ac:dyDescent="0.25">
      <c r="A100" s="199">
        <v>824</v>
      </c>
      <c r="B100" s="199">
        <v>824</v>
      </c>
      <c r="C100" s="201" t="s">
        <v>847</v>
      </c>
      <c r="D100" s="199">
        <v>600</v>
      </c>
      <c r="E100" s="199"/>
      <c r="F100" s="201"/>
      <c r="G100" s="55"/>
      <c r="H100" s="59"/>
      <c r="I100" s="60"/>
      <c r="J100" s="60"/>
      <c r="K100" s="60"/>
      <c r="L100" s="61"/>
      <c r="M100" s="62"/>
      <c r="N100" s="62"/>
      <c r="O100" s="62"/>
    </row>
    <row r="101" spans="1:15" ht="26.4" x14ac:dyDescent="0.25">
      <c r="A101" s="199">
        <v>825</v>
      </c>
      <c r="B101" s="199">
        <v>825</v>
      </c>
      <c r="C101" s="201" t="s">
        <v>848</v>
      </c>
      <c r="D101" s="199">
        <v>601</v>
      </c>
      <c r="E101" s="199"/>
      <c r="F101" s="201"/>
      <c r="G101" s="55"/>
      <c r="H101" s="59"/>
      <c r="I101" s="60"/>
      <c r="J101" s="60"/>
      <c r="K101" s="60"/>
      <c r="L101" s="61"/>
      <c r="M101" s="62"/>
      <c r="N101" s="62"/>
      <c r="O101" s="62"/>
    </row>
    <row r="102" spans="1:15" ht="13.2" x14ac:dyDescent="0.25">
      <c r="A102" s="199">
        <v>826</v>
      </c>
      <c r="B102" s="199">
        <v>826</v>
      </c>
      <c r="C102" s="201">
        <v>1100050106527</v>
      </c>
      <c r="D102" s="199">
        <v>602</v>
      </c>
      <c r="E102" s="199"/>
      <c r="F102" s="201"/>
      <c r="G102" s="55"/>
      <c r="H102" s="59"/>
      <c r="I102" s="60"/>
      <c r="J102" s="60"/>
      <c r="K102" s="60"/>
      <c r="L102" s="61"/>
      <c r="M102" s="62"/>
      <c r="N102" s="62"/>
      <c r="O102" s="62"/>
    </row>
    <row r="103" spans="1:15" ht="26.4" x14ac:dyDescent="0.25">
      <c r="A103" s="199">
        <v>827</v>
      </c>
      <c r="B103" s="199">
        <v>827</v>
      </c>
      <c r="C103" s="201" t="s">
        <v>849</v>
      </c>
      <c r="D103" s="199">
        <v>603</v>
      </c>
      <c r="E103" s="199"/>
      <c r="F103" s="201"/>
      <c r="G103" s="55"/>
      <c r="H103" s="59"/>
      <c r="I103" s="60"/>
      <c r="J103" s="60"/>
      <c r="K103" s="60"/>
      <c r="L103" s="61"/>
      <c r="M103" s="62"/>
      <c r="N103" s="62"/>
      <c r="O103" s="62"/>
    </row>
    <row r="104" spans="1:15" ht="13.2" x14ac:dyDescent="0.25">
      <c r="A104" s="199">
        <v>831</v>
      </c>
      <c r="B104" s="199">
        <v>831</v>
      </c>
      <c r="C104" s="201">
        <v>1100039602086</v>
      </c>
      <c r="D104" s="199"/>
      <c r="E104" s="199"/>
      <c r="F104" s="201"/>
      <c r="G104" s="55"/>
      <c r="H104" s="59"/>
      <c r="I104" s="60"/>
      <c r="J104" s="60"/>
      <c r="K104" s="60"/>
      <c r="L104" s="61"/>
      <c r="M104" s="62"/>
      <c r="N104" s="62"/>
      <c r="O104" s="62"/>
    </row>
    <row r="105" spans="1:15" ht="13.2" x14ac:dyDescent="0.25">
      <c r="A105" s="199">
        <v>832</v>
      </c>
      <c r="B105" s="199">
        <v>832</v>
      </c>
      <c r="C105" s="201">
        <v>1100039600655</v>
      </c>
      <c r="D105" s="199"/>
      <c r="E105" s="199"/>
      <c r="F105" s="201"/>
      <c r="G105" s="55"/>
      <c r="H105" s="59"/>
      <c r="I105" s="60"/>
      <c r="J105" s="60"/>
      <c r="K105" s="60"/>
      <c r="L105" s="61"/>
      <c r="M105" s="62"/>
      <c r="N105" s="62"/>
      <c r="O105" s="62"/>
    </row>
    <row r="106" spans="1:15" ht="26.4" x14ac:dyDescent="0.25">
      <c r="A106" s="199">
        <v>833</v>
      </c>
      <c r="B106" s="199">
        <v>833</v>
      </c>
      <c r="C106" s="201" t="s">
        <v>850</v>
      </c>
      <c r="D106" s="199">
        <v>684</v>
      </c>
      <c r="E106" s="199"/>
      <c r="F106" s="201"/>
      <c r="G106" s="55"/>
      <c r="H106" s="59"/>
      <c r="I106" s="60"/>
      <c r="J106" s="60"/>
      <c r="K106" s="60"/>
      <c r="L106" s="61"/>
      <c r="M106" s="62"/>
      <c r="N106" s="62"/>
      <c r="O106" s="62"/>
    </row>
    <row r="107" spans="1:15" ht="13.2" x14ac:dyDescent="0.25">
      <c r="A107" s="199">
        <v>834</v>
      </c>
      <c r="B107" s="199">
        <v>834</v>
      </c>
      <c r="C107" s="201">
        <v>1100039603131</v>
      </c>
      <c r="D107" s="199"/>
      <c r="E107" s="199"/>
      <c r="F107" s="201"/>
      <c r="G107" s="55"/>
      <c r="H107" s="59"/>
      <c r="I107" s="60"/>
      <c r="J107" s="60"/>
      <c r="K107" s="60"/>
      <c r="L107" s="61"/>
      <c r="M107" s="62"/>
      <c r="N107" s="62"/>
      <c r="O107" s="62"/>
    </row>
    <row r="108" spans="1:15" ht="26.4" x14ac:dyDescent="0.25">
      <c r="A108" s="199">
        <v>835</v>
      </c>
      <c r="B108" s="199">
        <v>835</v>
      </c>
      <c r="C108" s="201" t="s">
        <v>851</v>
      </c>
      <c r="D108" s="199">
        <v>416</v>
      </c>
      <c r="E108" s="199"/>
      <c r="F108" s="201"/>
      <c r="G108" s="55"/>
      <c r="H108" s="59"/>
      <c r="I108" s="60"/>
      <c r="J108" s="60"/>
      <c r="K108" s="60"/>
      <c r="L108" s="61"/>
      <c r="M108" s="62"/>
      <c r="N108" s="62"/>
      <c r="O108" s="62"/>
    </row>
    <row r="109" spans="1:15" ht="13.2" x14ac:dyDescent="0.25">
      <c r="A109" s="199">
        <v>836</v>
      </c>
      <c r="B109" s="199">
        <v>836</v>
      </c>
      <c r="C109" s="201">
        <v>1100039600015</v>
      </c>
      <c r="D109" s="199"/>
      <c r="E109" s="199"/>
      <c r="F109" s="201"/>
      <c r="G109" s="55"/>
      <c r="H109" s="59"/>
      <c r="I109" s="60"/>
      <c r="J109" s="60"/>
      <c r="K109" s="60"/>
      <c r="L109" s="61"/>
      <c r="M109" s="62"/>
      <c r="N109" s="62"/>
      <c r="O109" s="62"/>
    </row>
    <row r="110" spans="1:15" ht="13.2" x14ac:dyDescent="0.25">
      <c r="A110" s="199">
        <v>838</v>
      </c>
      <c r="B110" s="199">
        <v>838</v>
      </c>
      <c r="C110" s="201">
        <v>1144444444443</v>
      </c>
      <c r="D110" s="199">
        <v>7043</v>
      </c>
      <c r="E110" s="199"/>
      <c r="F110" s="199"/>
      <c r="G110" s="55"/>
      <c r="H110" s="59"/>
      <c r="I110" s="60"/>
      <c r="J110" s="60"/>
      <c r="K110" s="60"/>
      <c r="L110" s="61"/>
      <c r="M110" s="62"/>
      <c r="N110" s="62"/>
      <c r="O110" s="62"/>
    </row>
    <row r="111" spans="1:15" ht="13.2" x14ac:dyDescent="0.25">
      <c r="A111" s="199">
        <v>839</v>
      </c>
      <c r="B111" s="199">
        <v>839</v>
      </c>
      <c r="C111" s="201">
        <v>1100039667570</v>
      </c>
      <c r="D111" s="199"/>
      <c r="E111" s="199"/>
      <c r="F111" s="201"/>
      <c r="G111" s="55"/>
      <c r="H111" s="59"/>
      <c r="I111" s="60"/>
      <c r="J111" s="60"/>
      <c r="K111" s="60"/>
      <c r="L111" s="61"/>
      <c r="M111" s="62"/>
      <c r="N111" s="62"/>
      <c r="O111" s="62"/>
    </row>
    <row r="112" spans="1:15" ht="26.4" x14ac:dyDescent="0.25">
      <c r="A112" s="199">
        <v>840</v>
      </c>
      <c r="B112" s="199">
        <v>840</v>
      </c>
      <c r="C112" s="201" t="s">
        <v>852</v>
      </c>
      <c r="D112" s="199"/>
      <c r="E112" s="199"/>
      <c r="F112" s="201"/>
      <c r="G112" s="55"/>
      <c r="H112" s="59"/>
      <c r="I112" s="60"/>
      <c r="J112" s="60"/>
      <c r="K112" s="60"/>
      <c r="L112" s="61"/>
      <c r="M112" s="62"/>
      <c r="N112" s="62"/>
      <c r="O112" s="62"/>
    </row>
    <row r="113" spans="1:15" ht="13.2" x14ac:dyDescent="0.25">
      <c r="A113" s="199">
        <v>841</v>
      </c>
      <c r="B113" s="199">
        <v>841</v>
      </c>
      <c r="C113" s="201">
        <v>1100039603559</v>
      </c>
      <c r="D113" s="199"/>
      <c r="E113" s="199"/>
      <c r="F113" s="201"/>
      <c r="G113" s="55"/>
      <c r="H113" s="59"/>
      <c r="I113" s="60"/>
      <c r="J113" s="60"/>
      <c r="K113" s="60"/>
      <c r="L113" s="61"/>
      <c r="M113" s="62"/>
      <c r="N113" s="62"/>
      <c r="O113" s="62"/>
    </row>
    <row r="114" spans="1:15" ht="13.2" x14ac:dyDescent="0.25">
      <c r="A114" s="199">
        <v>842</v>
      </c>
      <c r="B114" s="199">
        <v>842</v>
      </c>
      <c r="C114" s="201">
        <v>1100039600051</v>
      </c>
      <c r="D114" s="199">
        <v>610</v>
      </c>
      <c r="E114" s="199"/>
      <c r="F114" s="201"/>
      <c r="G114" s="55"/>
      <c r="H114" s="59"/>
      <c r="I114" s="60"/>
      <c r="J114" s="60"/>
      <c r="K114" s="60"/>
      <c r="L114" s="61"/>
      <c r="M114" s="62"/>
      <c r="N114" s="62"/>
      <c r="O114" s="62"/>
    </row>
    <row r="115" spans="1:15" ht="13.2" x14ac:dyDescent="0.25">
      <c r="A115" s="199">
        <v>844</v>
      </c>
      <c r="B115" s="199">
        <v>844</v>
      </c>
      <c r="C115" s="201">
        <v>1100039671841</v>
      </c>
      <c r="D115" s="199">
        <v>609</v>
      </c>
      <c r="E115" s="199"/>
      <c r="F115" s="201"/>
      <c r="G115" s="55"/>
      <c r="H115" s="59"/>
      <c r="I115" s="60"/>
      <c r="J115" s="60"/>
      <c r="K115" s="60"/>
      <c r="L115" s="61"/>
      <c r="M115" s="62"/>
      <c r="N115" s="62"/>
      <c r="O115" s="62"/>
    </row>
    <row r="116" spans="1:15" ht="13.2" x14ac:dyDescent="0.25">
      <c r="A116" s="199">
        <v>845</v>
      </c>
      <c r="B116" s="199">
        <v>845</v>
      </c>
      <c r="C116" s="201">
        <v>1160001236210</v>
      </c>
      <c r="D116" s="199">
        <v>635</v>
      </c>
      <c r="E116" s="199"/>
      <c r="F116" s="201"/>
      <c r="G116" s="55"/>
      <c r="H116" s="59"/>
      <c r="I116" s="60"/>
      <c r="J116" s="60"/>
      <c r="K116" s="60"/>
      <c r="L116" s="61"/>
      <c r="M116" s="62"/>
      <c r="N116" s="62"/>
      <c r="O116" s="62"/>
    </row>
    <row r="117" spans="1:15" ht="13.2" x14ac:dyDescent="0.25">
      <c r="A117" s="199">
        <v>846</v>
      </c>
      <c r="B117" s="199">
        <v>846</v>
      </c>
      <c r="C117" s="201">
        <v>1100039600042</v>
      </c>
      <c r="D117" s="199">
        <v>700</v>
      </c>
      <c r="E117" s="199"/>
      <c r="F117" s="201"/>
      <c r="G117" s="55"/>
      <c r="H117" s="59"/>
      <c r="I117" s="60"/>
      <c r="J117" s="60"/>
      <c r="K117" s="60"/>
      <c r="L117" s="61"/>
      <c r="M117" s="62"/>
      <c r="N117" s="62"/>
      <c r="O117" s="62"/>
    </row>
    <row r="118" spans="1:15" ht="26.4" x14ac:dyDescent="0.25">
      <c r="A118" s="199">
        <v>847</v>
      </c>
      <c r="B118" s="199">
        <v>847</v>
      </c>
      <c r="C118" s="201" t="s">
        <v>853</v>
      </c>
      <c r="D118" s="199"/>
      <c r="E118" s="199"/>
      <c r="F118" s="201"/>
      <c r="G118" s="55"/>
      <c r="H118" s="59"/>
      <c r="I118" s="60"/>
      <c r="J118" s="60"/>
      <c r="K118" s="60"/>
      <c r="L118" s="61"/>
      <c r="M118" s="62"/>
      <c r="N118" s="62"/>
      <c r="O118" s="62"/>
    </row>
    <row r="119" spans="1:15" ht="13.2" x14ac:dyDescent="0.25">
      <c r="A119" s="199">
        <v>848</v>
      </c>
      <c r="B119" s="199">
        <v>848</v>
      </c>
      <c r="C119" s="201">
        <v>1100039667446</v>
      </c>
      <c r="D119" s="199">
        <v>632</v>
      </c>
      <c r="E119" s="199"/>
      <c r="F119" s="201"/>
      <c r="G119" s="55"/>
      <c r="H119" s="59"/>
      <c r="I119" s="60"/>
      <c r="J119" s="60"/>
      <c r="K119" s="60"/>
      <c r="L119" s="61"/>
      <c r="M119" s="62"/>
      <c r="N119" s="62"/>
      <c r="O119" s="62"/>
    </row>
    <row r="120" spans="1:15" ht="13.2" x14ac:dyDescent="0.25">
      <c r="A120" s="199">
        <v>849</v>
      </c>
      <c r="B120" s="199">
        <v>849</v>
      </c>
      <c r="C120" s="201">
        <v>1170000014575</v>
      </c>
      <c r="D120" s="199">
        <v>611</v>
      </c>
      <c r="E120" s="199"/>
      <c r="F120" s="201"/>
      <c r="G120" s="55"/>
      <c r="H120" s="59"/>
      <c r="I120" s="60"/>
      <c r="J120" s="60"/>
      <c r="K120" s="60"/>
      <c r="L120" s="61"/>
      <c r="M120" s="62"/>
      <c r="N120" s="62"/>
      <c r="O120" s="62"/>
    </row>
    <row r="121" spans="1:15" ht="13.2" x14ac:dyDescent="0.25">
      <c r="A121" s="199">
        <v>852</v>
      </c>
      <c r="B121" s="199">
        <v>852</v>
      </c>
      <c r="C121" s="201">
        <v>1100050780529</v>
      </c>
      <c r="D121" s="199">
        <v>640</v>
      </c>
      <c r="E121" s="199"/>
      <c r="F121" s="201"/>
      <c r="G121" s="55"/>
      <c r="H121" s="59"/>
      <c r="I121" s="60"/>
      <c r="J121" s="60"/>
      <c r="K121" s="60"/>
      <c r="L121" s="61"/>
      <c r="M121" s="62"/>
      <c r="N121" s="62"/>
      <c r="O121" s="62"/>
    </row>
    <row r="122" spans="1:15" ht="13.2" x14ac:dyDescent="0.25">
      <c r="A122" s="199">
        <v>853</v>
      </c>
      <c r="B122" s="199">
        <v>853</v>
      </c>
      <c r="C122" s="201">
        <v>1100770095532</v>
      </c>
      <c r="D122" s="199">
        <v>612</v>
      </c>
      <c r="E122" s="199"/>
      <c r="F122" s="201"/>
      <c r="G122" s="55"/>
      <c r="H122" s="59"/>
      <c r="I122" s="60"/>
      <c r="J122" s="60"/>
      <c r="K122" s="60"/>
      <c r="L122" s="61"/>
      <c r="M122" s="62"/>
      <c r="N122" s="62"/>
      <c r="O122" s="62"/>
    </row>
    <row r="123" spans="1:15" ht="13.2" x14ac:dyDescent="0.25">
      <c r="A123" s="199">
        <v>854</v>
      </c>
      <c r="B123" s="199">
        <v>854</v>
      </c>
      <c r="C123" s="201">
        <v>1100770104666</v>
      </c>
      <c r="D123" s="199">
        <v>613</v>
      </c>
      <c r="E123" s="199"/>
      <c r="F123" s="201"/>
      <c r="G123" s="55"/>
      <c r="H123" s="59"/>
      <c r="I123" s="60"/>
      <c r="J123" s="60"/>
      <c r="K123" s="60"/>
      <c r="L123" s="61"/>
      <c r="M123" s="62"/>
      <c r="N123" s="62"/>
      <c r="O123" s="62"/>
    </row>
    <row r="124" spans="1:15" ht="13.2" x14ac:dyDescent="0.25">
      <c r="A124" s="199">
        <v>855</v>
      </c>
      <c r="B124" s="199">
        <v>855</v>
      </c>
      <c r="C124" s="201">
        <v>1100770099918</v>
      </c>
      <c r="D124" s="199">
        <v>614</v>
      </c>
      <c r="E124" s="199"/>
      <c r="F124" s="201"/>
      <c r="G124" s="55"/>
      <c r="H124" s="59"/>
      <c r="I124" s="60"/>
      <c r="J124" s="60"/>
      <c r="K124" s="60"/>
      <c r="L124" s="61"/>
      <c r="M124" s="62"/>
      <c r="N124" s="62"/>
      <c r="O124" s="62"/>
    </row>
    <row r="125" spans="1:15" ht="26.4" x14ac:dyDescent="0.25">
      <c r="A125" s="199">
        <v>856</v>
      </c>
      <c r="B125" s="199">
        <v>856</v>
      </c>
      <c r="C125" s="201" t="s">
        <v>854</v>
      </c>
      <c r="D125" s="199"/>
      <c r="E125" s="199"/>
      <c r="F125" s="201"/>
      <c r="G125" s="55"/>
      <c r="H125" s="59"/>
      <c r="I125" s="60"/>
      <c r="J125" s="60"/>
      <c r="K125" s="60"/>
      <c r="L125" s="61"/>
      <c r="M125" s="62"/>
      <c r="N125" s="62"/>
      <c r="O125" s="62"/>
    </row>
    <row r="126" spans="1:15" ht="13.2" x14ac:dyDescent="0.25">
      <c r="A126" s="199">
        <v>857</v>
      </c>
      <c r="B126" s="199">
        <v>857</v>
      </c>
      <c r="C126" s="201">
        <v>1160000226327</v>
      </c>
      <c r="D126" s="199">
        <v>615</v>
      </c>
      <c r="E126" s="199"/>
      <c r="F126" s="201"/>
      <c r="G126" s="55"/>
      <c r="H126" s="59"/>
      <c r="I126" s="60"/>
      <c r="J126" s="60"/>
      <c r="K126" s="60"/>
      <c r="L126" s="61"/>
      <c r="M126" s="62"/>
      <c r="N126" s="62"/>
      <c r="O126" s="62"/>
    </row>
    <row r="127" spans="1:15" ht="13.2" x14ac:dyDescent="0.25">
      <c r="A127" s="199">
        <v>858</v>
      </c>
      <c r="B127" s="199">
        <v>858</v>
      </c>
      <c r="C127" s="201">
        <v>1100039606090</v>
      </c>
      <c r="D127" s="199">
        <v>616</v>
      </c>
      <c r="E127" s="199"/>
      <c r="F127" s="201"/>
      <c r="G127" s="55"/>
      <c r="H127" s="59"/>
      <c r="I127" s="60"/>
      <c r="J127" s="60"/>
      <c r="K127" s="60"/>
      <c r="L127" s="61"/>
      <c r="M127" s="62"/>
      <c r="N127" s="62"/>
      <c r="O127" s="62"/>
    </row>
    <row r="128" spans="1:15" ht="13.2" x14ac:dyDescent="0.25">
      <c r="A128" s="199">
        <v>859</v>
      </c>
      <c r="B128" s="199">
        <v>859</v>
      </c>
      <c r="C128" s="201">
        <v>1100770683368</v>
      </c>
      <c r="D128" s="199">
        <v>617</v>
      </c>
      <c r="E128" s="199"/>
      <c r="F128" s="201"/>
      <c r="G128" s="55"/>
      <c r="H128" s="59"/>
      <c r="I128" s="60"/>
      <c r="J128" s="60"/>
      <c r="K128" s="60"/>
      <c r="L128" s="61"/>
      <c r="M128" s="62"/>
      <c r="N128" s="62"/>
      <c r="O128" s="62"/>
    </row>
    <row r="129" spans="1:15" ht="13.2" x14ac:dyDescent="0.25">
      <c r="A129" s="199">
        <v>860</v>
      </c>
      <c r="B129" s="199">
        <v>860</v>
      </c>
      <c r="C129" s="201">
        <v>1160000213601</v>
      </c>
      <c r="D129" s="199">
        <v>618</v>
      </c>
      <c r="E129" s="199"/>
      <c r="F129" s="201"/>
      <c r="G129" s="55"/>
      <c r="H129" s="59"/>
      <c r="I129" s="60"/>
      <c r="J129" s="60"/>
      <c r="K129" s="60"/>
      <c r="L129" s="61"/>
      <c r="M129" s="62"/>
      <c r="N129" s="62"/>
      <c r="O129" s="62"/>
    </row>
    <row r="130" spans="1:15" ht="13.2" x14ac:dyDescent="0.25">
      <c r="A130" s="199">
        <v>861</v>
      </c>
      <c r="B130" s="199">
        <v>861</v>
      </c>
      <c r="C130" s="201">
        <v>1160000154150</v>
      </c>
      <c r="D130" s="199">
        <v>619</v>
      </c>
      <c r="E130" s="199"/>
      <c r="F130" s="201"/>
      <c r="G130" s="55"/>
      <c r="H130" s="59"/>
      <c r="I130" s="60"/>
      <c r="J130" s="60"/>
      <c r="K130" s="60"/>
      <c r="L130" s="61"/>
      <c r="M130" s="62"/>
      <c r="N130" s="62"/>
      <c r="O130" s="62"/>
    </row>
    <row r="131" spans="1:15" ht="13.2" x14ac:dyDescent="0.25">
      <c r="A131" s="199">
        <v>862</v>
      </c>
      <c r="B131" s="199">
        <v>862</v>
      </c>
      <c r="C131" s="201">
        <v>1160000186551</v>
      </c>
      <c r="D131" s="199">
        <v>620</v>
      </c>
      <c r="E131" s="199"/>
      <c r="F131" s="201"/>
      <c r="G131" s="55"/>
      <c r="H131" s="59"/>
      <c r="I131" s="60"/>
      <c r="J131" s="60"/>
      <c r="K131" s="60"/>
      <c r="L131" s="61"/>
      <c r="M131" s="62"/>
      <c r="N131" s="62"/>
      <c r="O131" s="62"/>
    </row>
    <row r="132" spans="1:15" ht="13.2" x14ac:dyDescent="0.25">
      <c r="A132" s="199">
        <v>863</v>
      </c>
      <c r="B132" s="199">
        <v>863</v>
      </c>
      <c r="C132" s="201">
        <v>1130000053950</v>
      </c>
      <c r="D132" s="199"/>
      <c r="E132" s="199"/>
      <c r="F132" s="201"/>
      <c r="G132" s="55"/>
      <c r="H132" s="59"/>
      <c r="I132" s="60"/>
      <c r="J132" s="60"/>
      <c r="K132" s="60"/>
      <c r="L132" s="61"/>
      <c r="M132" s="62"/>
      <c r="N132" s="62"/>
      <c r="O132" s="62"/>
    </row>
    <row r="133" spans="1:15" ht="13.2" x14ac:dyDescent="0.25">
      <c r="A133" s="199">
        <v>864</v>
      </c>
      <c r="B133" s="199">
        <v>864</v>
      </c>
      <c r="C133" s="201">
        <v>1160000745093</v>
      </c>
      <c r="D133" s="199">
        <v>621</v>
      </c>
      <c r="E133" s="199"/>
      <c r="F133" s="201"/>
      <c r="G133" s="55"/>
      <c r="H133" s="59"/>
      <c r="I133" s="60"/>
      <c r="J133" s="60"/>
      <c r="K133" s="60"/>
      <c r="L133" s="61"/>
      <c r="M133" s="62"/>
      <c r="N133" s="62"/>
      <c r="O133" s="62"/>
    </row>
    <row r="134" spans="1:15" ht="13.2" x14ac:dyDescent="0.25">
      <c r="A134" s="199">
        <v>865</v>
      </c>
      <c r="B134" s="199">
        <v>865</v>
      </c>
      <c r="C134" s="201">
        <v>1160000909822</v>
      </c>
      <c r="D134" s="199">
        <v>622</v>
      </c>
      <c r="E134" s="199"/>
      <c r="F134" s="201"/>
      <c r="G134" s="55"/>
      <c r="H134" s="59"/>
      <c r="I134" s="60"/>
      <c r="J134" s="60"/>
      <c r="K134" s="60"/>
      <c r="L134" s="61"/>
      <c r="M134" s="62"/>
      <c r="N134" s="62"/>
      <c r="O134" s="62"/>
    </row>
    <row r="135" spans="1:15" ht="13.2" x14ac:dyDescent="0.25">
      <c r="A135" s="199">
        <v>866</v>
      </c>
      <c r="B135" s="199">
        <v>866</v>
      </c>
      <c r="C135" s="201">
        <v>1130000044004</v>
      </c>
      <c r="D135" s="199">
        <v>629</v>
      </c>
      <c r="E135" s="199"/>
      <c r="F135" s="201"/>
      <c r="G135" s="55"/>
      <c r="H135" s="59"/>
      <c r="I135" s="60"/>
      <c r="J135" s="60"/>
      <c r="K135" s="60"/>
      <c r="L135" s="61"/>
      <c r="M135" s="62"/>
      <c r="N135" s="62"/>
      <c r="O135" s="62"/>
    </row>
    <row r="136" spans="1:15" ht="13.2" x14ac:dyDescent="0.25">
      <c r="A136" s="199">
        <v>867</v>
      </c>
      <c r="B136" s="199">
        <v>867</v>
      </c>
      <c r="C136" s="201">
        <v>1130000044022</v>
      </c>
      <c r="D136" s="199">
        <v>630</v>
      </c>
      <c r="E136" s="199"/>
      <c r="F136" s="201"/>
      <c r="G136" s="55"/>
      <c r="H136" s="59"/>
      <c r="I136" s="60"/>
      <c r="J136" s="60"/>
      <c r="K136" s="60"/>
      <c r="L136" s="61"/>
      <c r="M136" s="62"/>
      <c r="N136" s="62"/>
      <c r="O136" s="62"/>
    </row>
    <row r="137" spans="1:15" ht="13.2" x14ac:dyDescent="0.25">
      <c r="A137" s="199">
        <v>868</v>
      </c>
      <c r="B137" s="199">
        <v>868</v>
      </c>
      <c r="C137" s="201">
        <v>1160000999037</v>
      </c>
      <c r="D137" s="199">
        <v>631</v>
      </c>
      <c r="E137" s="199"/>
      <c r="F137" s="201"/>
      <c r="G137" s="55"/>
      <c r="H137" s="59"/>
      <c r="I137" s="60"/>
      <c r="J137" s="60"/>
      <c r="K137" s="60"/>
      <c r="L137" s="61"/>
      <c r="M137" s="62"/>
      <c r="N137" s="62"/>
      <c r="O137" s="62"/>
    </row>
    <row r="138" spans="1:15" ht="13.2" x14ac:dyDescent="0.25">
      <c r="A138" s="199">
        <v>869</v>
      </c>
      <c r="B138" s="199">
        <v>869</v>
      </c>
      <c r="C138" s="201">
        <v>1100039667455</v>
      </c>
      <c r="D138" s="199">
        <v>634</v>
      </c>
      <c r="E138" s="199"/>
      <c r="F138" s="201"/>
      <c r="G138" s="55"/>
      <c r="H138" s="59"/>
      <c r="I138" s="60"/>
      <c r="J138" s="60"/>
      <c r="K138" s="60"/>
      <c r="L138" s="61"/>
      <c r="M138" s="62"/>
      <c r="N138" s="62"/>
      <c r="O138" s="62"/>
    </row>
    <row r="139" spans="1:15" ht="13.2" x14ac:dyDescent="0.25">
      <c r="A139" s="199">
        <v>870</v>
      </c>
      <c r="B139" s="199">
        <v>870</v>
      </c>
      <c r="C139" s="201">
        <v>1160001253330</v>
      </c>
      <c r="D139" s="199">
        <v>633</v>
      </c>
      <c r="E139" s="199"/>
      <c r="F139" s="201"/>
      <c r="G139" s="55"/>
      <c r="H139" s="59"/>
      <c r="I139" s="60"/>
      <c r="J139" s="60"/>
      <c r="K139" s="60"/>
      <c r="L139" s="61"/>
      <c r="M139" s="62"/>
      <c r="N139" s="62"/>
      <c r="O139" s="62"/>
    </row>
    <row r="140" spans="1:15" ht="13.2" x14ac:dyDescent="0.25">
      <c r="A140" s="199">
        <v>873</v>
      </c>
      <c r="B140" s="199">
        <v>873</v>
      </c>
      <c r="C140" s="201">
        <v>1100039600317</v>
      </c>
      <c r="D140" s="199"/>
      <c r="E140" s="199"/>
      <c r="F140" s="201"/>
      <c r="G140" s="55"/>
      <c r="H140" s="59"/>
      <c r="I140" s="60"/>
      <c r="J140" s="60"/>
      <c r="K140" s="60"/>
      <c r="L140" s="61"/>
      <c r="M140" s="62"/>
      <c r="N140" s="62"/>
      <c r="O140" s="62"/>
    </row>
    <row r="141" spans="1:15" ht="13.2" x14ac:dyDescent="0.25">
      <c r="A141" s="199">
        <v>875</v>
      </c>
      <c r="B141" s="199">
        <v>875</v>
      </c>
      <c r="C141" s="201">
        <v>1100039667989</v>
      </c>
      <c r="D141" s="199"/>
      <c r="E141" s="199"/>
      <c r="F141" s="201"/>
      <c r="G141" s="55"/>
      <c r="H141" s="59"/>
      <c r="I141" s="60"/>
      <c r="J141" s="60"/>
      <c r="K141" s="60"/>
      <c r="L141" s="61"/>
      <c r="M141" s="62"/>
      <c r="N141" s="62"/>
      <c r="O141" s="62"/>
    </row>
    <row r="142" spans="1:15" ht="13.2" x14ac:dyDescent="0.25">
      <c r="A142" s="199">
        <v>876</v>
      </c>
      <c r="B142" s="199">
        <v>876</v>
      </c>
      <c r="C142" s="201">
        <v>1100039602323</v>
      </c>
      <c r="D142" s="199"/>
      <c r="E142" s="199"/>
      <c r="F142" s="201"/>
      <c r="G142" s="55"/>
      <c r="H142" s="59"/>
      <c r="I142" s="60"/>
      <c r="J142" s="60"/>
      <c r="K142" s="60"/>
      <c r="L142" s="61"/>
      <c r="M142" s="62"/>
      <c r="N142" s="62"/>
      <c r="O142" s="62"/>
    </row>
    <row r="143" spans="1:15" ht="13.2" x14ac:dyDescent="0.25">
      <c r="A143" s="199">
        <v>877</v>
      </c>
      <c r="B143" s="199">
        <v>877</v>
      </c>
      <c r="C143" s="201">
        <v>1100039600308</v>
      </c>
      <c r="D143" s="199"/>
      <c r="E143" s="199"/>
      <c r="F143" s="201"/>
      <c r="G143" s="55"/>
      <c r="H143" s="59"/>
      <c r="I143" s="60"/>
      <c r="J143" s="60"/>
      <c r="K143" s="60"/>
      <c r="L143" s="61"/>
      <c r="M143" s="62"/>
      <c r="N143" s="62"/>
      <c r="O143" s="62"/>
    </row>
    <row r="144" spans="1:15" ht="26.4" x14ac:dyDescent="0.25">
      <c r="A144" s="199">
        <v>878</v>
      </c>
      <c r="B144" s="199">
        <v>878</v>
      </c>
      <c r="C144" s="201" t="s">
        <v>855</v>
      </c>
      <c r="D144" s="199"/>
      <c r="E144" s="199"/>
      <c r="F144" s="201"/>
      <c r="G144" s="55"/>
      <c r="H144" s="59"/>
      <c r="I144" s="60"/>
      <c r="J144" s="60"/>
      <c r="K144" s="60"/>
      <c r="L144" s="61"/>
      <c r="M144" s="62"/>
      <c r="N144" s="62"/>
      <c r="O144" s="62"/>
    </row>
    <row r="145" spans="1:15" ht="13.2" x14ac:dyDescent="0.25">
      <c r="A145" s="199">
        <v>879</v>
      </c>
      <c r="B145" s="199">
        <v>879</v>
      </c>
      <c r="C145" s="201">
        <v>1100039606197</v>
      </c>
      <c r="D145" s="199"/>
      <c r="E145" s="199"/>
      <c r="F145" s="201"/>
      <c r="G145" s="55"/>
      <c r="H145" s="59"/>
      <c r="I145" s="60"/>
      <c r="J145" s="60"/>
      <c r="K145" s="60"/>
      <c r="L145" s="61"/>
      <c r="M145" s="62"/>
      <c r="N145" s="62"/>
      <c r="O145" s="62"/>
    </row>
    <row r="146" spans="1:15" ht="13.2" x14ac:dyDescent="0.25">
      <c r="A146" s="199">
        <v>880</v>
      </c>
      <c r="B146" s="199">
        <v>880</v>
      </c>
      <c r="C146" s="201">
        <v>1100039668227</v>
      </c>
      <c r="D146" s="199"/>
      <c r="E146" s="199"/>
      <c r="F146" s="201"/>
      <c r="G146" s="55"/>
      <c r="H146" s="59"/>
      <c r="I146" s="60"/>
      <c r="J146" s="60"/>
      <c r="K146" s="60"/>
      <c r="L146" s="61"/>
      <c r="M146" s="62"/>
      <c r="N146" s="62"/>
      <c r="O146" s="62"/>
    </row>
    <row r="147" spans="1:15" ht="13.2" x14ac:dyDescent="0.25">
      <c r="A147" s="199">
        <v>881</v>
      </c>
      <c r="B147" s="199">
        <v>881</v>
      </c>
      <c r="C147" s="201">
        <v>1100039601028</v>
      </c>
      <c r="D147" s="199"/>
      <c r="E147" s="199"/>
      <c r="F147" s="201"/>
      <c r="G147" s="55"/>
      <c r="H147" s="59"/>
      <c r="I147" s="60"/>
      <c r="J147" s="60"/>
      <c r="K147" s="60"/>
      <c r="L147" s="61"/>
      <c r="M147" s="62"/>
      <c r="N147" s="62"/>
      <c r="O147" s="62"/>
    </row>
    <row r="148" spans="1:15" ht="13.2" x14ac:dyDescent="0.25">
      <c r="A148" s="199">
        <v>882</v>
      </c>
      <c r="B148" s="199">
        <v>882</v>
      </c>
      <c r="C148" s="201">
        <v>1100039601019</v>
      </c>
      <c r="D148" s="199"/>
      <c r="E148" s="199"/>
      <c r="F148" s="201"/>
      <c r="G148" s="55"/>
      <c r="H148" s="59"/>
      <c r="I148" s="60"/>
      <c r="J148" s="60"/>
      <c r="K148" s="60"/>
      <c r="L148" s="61"/>
      <c r="M148" s="62"/>
      <c r="N148" s="62"/>
      <c r="O148" s="62"/>
    </row>
    <row r="149" spans="1:15" ht="13.2" x14ac:dyDescent="0.25">
      <c r="A149" s="199">
        <v>883</v>
      </c>
      <c r="B149" s="199">
        <v>883</v>
      </c>
      <c r="C149" s="201">
        <v>1100039601339</v>
      </c>
      <c r="D149" s="199"/>
      <c r="E149" s="199"/>
      <c r="F149" s="201"/>
      <c r="G149" s="55"/>
      <c r="H149" s="59"/>
      <c r="I149" s="60"/>
      <c r="J149" s="60"/>
      <c r="K149" s="60"/>
      <c r="L149" s="61"/>
      <c r="M149" s="62"/>
      <c r="N149" s="62"/>
      <c r="O149" s="62"/>
    </row>
    <row r="150" spans="1:15" ht="13.2" x14ac:dyDescent="0.25">
      <c r="A150" s="199">
        <v>884</v>
      </c>
      <c r="B150" s="199">
        <v>884</v>
      </c>
      <c r="C150" s="201">
        <v>1100039600567</v>
      </c>
      <c r="D150" s="199"/>
      <c r="E150" s="199"/>
      <c r="F150" s="201"/>
      <c r="G150" s="55"/>
      <c r="H150" s="59"/>
      <c r="I150" s="60"/>
      <c r="J150" s="60"/>
      <c r="K150" s="60"/>
      <c r="L150" s="61"/>
      <c r="M150" s="62"/>
      <c r="N150" s="62"/>
      <c r="O150" s="62"/>
    </row>
    <row r="151" spans="1:15" ht="26.4" x14ac:dyDescent="0.25">
      <c r="A151" s="199">
        <v>885</v>
      </c>
      <c r="B151" s="199">
        <v>885</v>
      </c>
      <c r="C151" s="201" t="s">
        <v>856</v>
      </c>
      <c r="D151" s="199">
        <v>636</v>
      </c>
      <c r="E151" s="199"/>
      <c r="F151" s="201"/>
      <c r="G151" s="55"/>
      <c r="H151" s="59"/>
      <c r="I151" s="60"/>
      <c r="J151" s="60"/>
      <c r="K151" s="60"/>
      <c r="L151" s="61"/>
      <c r="M151" s="62"/>
      <c r="N151" s="62"/>
      <c r="O151" s="62"/>
    </row>
    <row r="152" spans="1:15" ht="13.2" x14ac:dyDescent="0.25">
      <c r="A152" s="199">
        <v>886</v>
      </c>
      <c r="B152" s="199">
        <v>886</v>
      </c>
      <c r="C152" s="201">
        <v>1100039606294</v>
      </c>
      <c r="D152" s="199">
        <v>608</v>
      </c>
      <c r="E152" s="199"/>
      <c r="F152" s="201"/>
      <c r="G152" s="55"/>
      <c r="H152" s="59"/>
      <c r="I152" s="60"/>
      <c r="J152" s="60"/>
      <c r="K152" s="60"/>
      <c r="L152" s="61"/>
      <c r="M152" s="62"/>
      <c r="N152" s="62"/>
      <c r="O152" s="62"/>
    </row>
    <row r="153" spans="1:15" ht="13.2" x14ac:dyDescent="0.25">
      <c r="A153" s="199">
        <v>887</v>
      </c>
      <c r="B153" s="199">
        <v>887</v>
      </c>
      <c r="C153" s="201">
        <v>1100039604358</v>
      </c>
      <c r="D153" s="199"/>
      <c r="E153" s="199"/>
      <c r="F153" s="201"/>
      <c r="G153" s="55"/>
      <c r="H153" s="59"/>
      <c r="I153" s="60"/>
      <c r="J153" s="60"/>
      <c r="K153" s="60"/>
      <c r="L153" s="61"/>
      <c r="M153" s="62"/>
      <c r="N153" s="62"/>
      <c r="O153" s="62"/>
    </row>
    <row r="154" spans="1:15" ht="26.4" x14ac:dyDescent="0.25">
      <c r="A154" s="199">
        <v>888</v>
      </c>
      <c r="B154" s="199">
        <v>888</v>
      </c>
      <c r="C154" s="201" t="s">
        <v>857</v>
      </c>
      <c r="D154" s="199"/>
      <c r="E154" s="199"/>
      <c r="F154" s="201"/>
      <c r="G154" s="55"/>
      <c r="H154" s="59"/>
      <c r="I154" s="60"/>
      <c r="J154" s="60"/>
      <c r="K154" s="60"/>
      <c r="L154" s="61"/>
      <c r="M154" s="62"/>
      <c r="N154" s="62"/>
      <c r="O154" s="62"/>
    </row>
    <row r="155" spans="1:15" ht="26.4" x14ac:dyDescent="0.25">
      <c r="A155" s="199">
        <v>889</v>
      </c>
      <c r="B155" s="199">
        <v>889</v>
      </c>
      <c r="C155" s="201" t="s">
        <v>858</v>
      </c>
      <c r="D155" s="199"/>
      <c r="E155" s="199"/>
      <c r="F155" s="201"/>
      <c r="G155" s="55"/>
      <c r="H155" s="59"/>
      <c r="I155" s="60"/>
      <c r="J155" s="60"/>
      <c r="K155" s="60"/>
      <c r="L155" s="61"/>
      <c r="M155" s="62"/>
      <c r="N155" s="62"/>
      <c r="O155" s="62"/>
    </row>
    <row r="156" spans="1:15" ht="26.4" x14ac:dyDescent="0.25">
      <c r="A156" s="199">
        <v>890</v>
      </c>
      <c r="B156" s="199">
        <v>890</v>
      </c>
      <c r="C156" s="201" t="s">
        <v>859</v>
      </c>
      <c r="D156" s="199"/>
      <c r="E156" s="199"/>
      <c r="F156" s="201"/>
      <c r="G156" s="55"/>
      <c r="H156" s="59"/>
      <c r="I156" s="60"/>
      <c r="J156" s="60"/>
      <c r="K156" s="60"/>
      <c r="L156" s="61"/>
      <c r="M156" s="62"/>
      <c r="N156" s="62"/>
      <c r="O156" s="62"/>
    </row>
    <row r="157" spans="1:15" ht="26.4" x14ac:dyDescent="0.25">
      <c r="A157" s="199">
        <v>891</v>
      </c>
      <c r="B157" s="199">
        <v>891</v>
      </c>
      <c r="C157" s="201" t="s">
        <v>860</v>
      </c>
      <c r="D157" s="199"/>
      <c r="E157" s="199"/>
      <c r="F157" s="201"/>
      <c r="G157" s="55"/>
      <c r="H157" s="59"/>
      <c r="I157" s="60"/>
      <c r="J157" s="60"/>
      <c r="K157" s="60"/>
      <c r="L157" s="61"/>
      <c r="M157" s="62"/>
      <c r="N157" s="62"/>
      <c r="O157" s="62"/>
    </row>
    <row r="158" spans="1:15" ht="26.4" x14ac:dyDescent="0.25">
      <c r="A158" s="199">
        <v>892</v>
      </c>
      <c r="B158" s="199">
        <v>892</v>
      </c>
      <c r="C158" s="201" t="s">
        <v>861</v>
      </c>
      <c r="D158" s="199">
        <v>637</v>
      </c>
      <c r="E158" s="199"/>
      <c r="F158" s="201"/>
      <c r="G158" s="55"/>
      <c r="H158" s="59"/>
      <c r="I158" s="60"/>
      <c r="J158" s="60"/>
      <c r="K158" s="60"/>
      <c r="L158" s="61"/>
      <c r="M158" s="62"/>
      <c r="N158" s="62"/>
      <c r="O158" s="62"/>
    </row>
    <row r="159" spans="1:15" ht="26.4" x14ac:dyDescent="0.25">
      <c r="A159" s="199">
        <v>893</v>
      </c>
      <c r="B159" s="199">
        <v>893</v>
      </c>
      <c r="C159" s="201" t="s">
        <v>862</v>
      </c>
      <c r="D159" s="199"/>
      <c r="E159" s="199"/>
      <c r="F159" s="201"/>
      <c r="G159" s="55"/>
      <c r="H159" s="59"/>
      <c r="I159" s="60"/>
      <c r="J159" s="60"/>
      <c r="K159" s="60"/>
      <c r="L159" s="61"/>
      <c r="M159" s="62"/>
      <c r="N159" s="62"/>
      <c r="O159" s="62"/>
    </row>
    <row r="160" spans="1:15" ht="13.2" x14ac:dyDescent="0.25">
      <c r="A160" s="199">
        <v>894</v>
      </c>
      <c r="B160" s="199">
        <v>894</v>
      </c>
      <c r="C160" s="201">
        <v>1100039600033</v>
      </c>
      <c r="D160" s="199"/>
      <c r="E160" s="199"/>
      <c r="F160" s="201"/>
      <c r="G160" s="55"/>
      <c r="H160" s="59"/>
      <c r="I160" s="60"/>
      <c r="J160" s="60"/>
      <c r="K160" s="60"/>
      <c r="L160" s="61"/>
      <c r="M160" s="62"/>
      <c r="N160" s="62"/>
      <c r="O160" s="62"/>
    </row>
    <row r="161" spans="1:15" ht="13.2" x14ac:dyDescent="0.25">
      <c r="A161" s="199">
        <v>896</v>
      </c>
      <c r="B161" s="199">
        <v>896</v>
      </c>
      <c r="C161" s="201">
        <v>1160001363390</v>
      </c>
      <c r="D161" s="199">
        <v>638</v>
      </c>
      <c r="E161" s="199"/>
      <c r="F161" s="201"/>
      <c r="G161" s="55"/>
      <c r="H161" s="59"/>
      <c r="I161" s="60"/>
      <c r="J161" s="60"/>
      <c r="K161" s="60"/>
      <c r="L161" s="61"/>
      <c r="M161" s="62"/>
      <c r="N161" s="62"/>
      <c r="O161" s="62"/>
    </row>
    <row r="162" spans="1:15" ht="13.2" x14ac:dyDescent="0.25">
      <c r="A162" s="199">
        <v>897</v>
      </c>
      <c r="B162" s="199">
        <v>897</v>
      </c>
      <c r="C162" s="201">
        <v>1160001457392</v>
      </c>
      <c r="D162" s="199">
        <v>639</v>
      </c>
      <c r="E162" s="199"/>
      <c r="F162" s="201"/>
      <c r="G162" s="55"/>
      <c r="H162" s="59"/>
      <c r="I162" s="60"/>
      <c r="J162" s="60"/>
      <c r="K162" s="60"/>
      <c r="L162" s="61"/>
      <c r="M162" s="62"/>
      <c r="N162" s="62"/>
      <c r="O162" s="62"/>
    </row>
    <row r="163" spans="1:15" ht="13.2" x14ac:dyDescent="0.25">
      <c r="A163" s="199">
        <v>898</v>
      </c>
      <c r="B163" s="199">
        <v>898</v>
      </c>
      <c r="C163" s="201">
        <v>1170000117971</v>
      </c>
      <c r="D163" s="199">
        <v>641</v>
      </c>
      <c r="E163" s="199"/>
      <c r="F163" s="201"/>
      <c r="G163" s="55"/>
      <c r="H163" s="59"/>
      <c r="I163" s="60"/>
      <c r="J163" s="60"/>
      <c r="K163" s="60"/>
      <c r="L163" s="61"/>
      <c r="M163" s="62"/>
      <c r="N163" s="62"/>
      <c r="O163" s="62"/>
    </row>
    <row r="164" spans="1:15" ht="13.2" x14ac:dyDescent="0.25">
      <c r="A164" s="199">
        <v>899</v>
      </c>
      <c r="B164" s="199">
        <v>899</v>
      </c>
      <c r="C164" s="201" t="s">
        <v>864</v>
      </c>
      <c r="D164" s="199"/>
      <c r="E164" s="199"/>
      <c r="F164" s="201"/>
      <c r="G164" s="55"/>
      <c r="H164" s="59"/>
      <c r="I164" s="60"/>
      <c r="J164" s="60"/>
      <c r="K164" s="60"/>
      <c r="L164" s="61"/>
      <c r="M164" s="62"/>
      <c r="N164" s="62"/>
      <c r="O164" s="62"/>
    </row>
    <row r="165" spans="1:15" ht="13.2" x14ac:dyDescent="0.25">
      <c r="A165" s="199">
        <v>902</v>
      </c>
      <c r="B165" s="199">
        <v>902</v>
      </c>
      <c r="C165" s="201">
        <v>1170000199789</v>
      </c>
      <c r="D165" s="199">
        <v>650</v>
      </c>
      <c r="E165" s="199"/>
      <c r="F165" s="201"/>
      <c r="G165" s="55"/>
      <c r="H165" s="59"/>
      <c r="I165" s="60"/>
      <c r="J165" s="60"/>
      <c r="K165" s="60"/>
      <c r="L165" s="61"/>
      <c r="M165" s="62"/>
      <c r="N165" s="62"/>
      <c r="O165" s="62"/>
    </row>
    <row r="166" spans="1:15" ht="13.2" x14ac:dyDescent="0.25">
      <c r="A166" s="199">
        <v>903</v>
      </c>
      <c r="B166" s="199">
        <v>903</v>
      </c>
      <c r="C166" s="201">
        <v>1170000137579</v>
      </c>
      <c r="D166" s="199">
        <v>651</v>
      </c>
      <c r="E166" s="199"/>
      <c r="F166" s="201"/>
      <c r="G166" s="55"/>
      <c r="H166" s="59"/>
      <c r="I166" s="60"/>
      <c r="J166" s="60"/>
      <c r="K166" s="60"/>
      <c r="L166" s="61"/>
      <c r="M166" s="62"/>
      <c r="N166" s="62"/>
      <c r="O166" s="62"/>
    </row>
    <row r="167" spans="1:15" ht="13.2" x14ac:dyDescent="0.25">
      <c r="A167" s="199">
        <v>904</v>
      </c>
      <c r="B167" s="199">
        <v>904</v>
      </c>
      <c r="C167" s="201">
        <v>1160001324665</v>
      </c>
      <c r="D167" s="199"/>
      <c r="E167" s="199"/>
      <c r="F167" s="201"/>
      <c r="G167" s="55"/>
      <c r="H167" s="59"/>
      <c r="I167" s="60"/>
      <c r="J167" s="60"/>
      <c r="K167" s="60"/>
      <c r="L167" s="61"/>
      <c r="M167" s="62"/>
      <c r="N167" s="62"/>
      <c r="O167" s="62"/>
    </row>
    <row r="168" spans="1:15" ht="13.2" x14ac:dyDescent="0.25">
      <c r="A168" s="199">
        <v>905</v>
      </c>
      <c r="B168" s="199">
        <v>905</v>
      </c>
      <c r="C168" s="201">
        <v>1170000112477</v>
      </c>
      <c r="D168" s="199">
        <v>642</v>
      </c>
      <c r="E168" s="199"/>
      <c r="F168" s="201"/>
      <c r="G168" s="55"/>
      <c r="H168" s="59"/>
      <c r="I168" s="60"/>
      <c r="J168" s="60"/>
      <c r="K168" s="60"/>
      <c r="L168" s="61"/>
      <c r="M168" s="62"/>
      <c r="N168" s="62"/>
      <c r="O168" s="62"/>
    </row>
    <row r="169" spans="1:15" ht="13.2" x14ac:dyDescent="0.25">
      <c r="A169" s="199">
        <v>906</v>
      </c>
      <c r="B169" s="199">
        <v>906</v>
      </c>
      <c r="C169" s="201">
        <v>1160001415347</v>
      </c>
      <c r="D169" s="199">
        <v>643</v>
      </c>
      <c r="E169" s="199"/>
      <c r="F169" s="201"/>
      <c r="G169" s="55"/>
      <c r="H169" s="59"/>
      <c r="I169" s="60"/>
      <c r="J169" s="60"/>
      <c r="K169" s="60"/>
      <c r="L169" s="61"/>
      <c r="M169" s="62"/>
      <c r="N169" s="62"/>
      <c r="O169" s="62"/>
    </row>
    <row r="170" spans="1:15" ht="13.2" x14ac:dyDescent="0.25">
      <c r="A170" s="199">
        <v>907</v>
      </c>
      <c r="B170" s="199">
        <v>907</v>
      </c>
      <c r="C170" s="201">
        <v>1170000059210</v>
      </c>
      <c r="D170" s="199">
        <v>644</v>
      </c>
      <c r="E170" s="199"/>
      <c r="F170" s="201"/>
      <c r="G170" s="55"/>
      <c r="H170" s="59"/>
      <c r="I170" s="60"/>
      <c r="J170" s="60"/>
      <c r="K170" s="60"/>
      <c r="L170" s="61"/>
      <c r="M170" s="62"/>
      <c r="N170" s="62"/>
      <c r="O170" s="62"/>
    </row>
    <row r="171" spans="1:15" ht="13.2" x14ac:dyDescent="0.25">
      <c r="A171" s="199">
        <v>908</v>
      </c>
      <c r="B171" s="199">
        <v>908</v>
      </c>
      <c r="C171" s="201">
        <v>1170000117944</v>
      </c>
      <c r="D171" s="199">
        <v>645</v>
      </c>
      <c r="E171" s="199"/>
      <c r="F171" s="201"/>
      <c r="G171" s="55"/>
      <c r="H171" s="59"/>
      <c r="I171" s="60"/>
      <c r="J171" s="60"/>
      <c r="K171" s="60"/>
      <c r="L171" s="61"/>
      <c r="M171" s="62"/>
      <c r="N171" s="62"/>
      <c r="O171" s="62"/>
    </row>
    <row r="172" spans="1:15" ht="13.2" x14ac:dyDescent="0.25">
      <c r="A172" s="199">
        <v>909</v>
      </c>
      <c r="B172" s="199">
        <v>909</v>
      </c>
      <c r="C172" s="201">
        <v>1170000146670</v>
      </c>
      <c r="D172" s="199">
        <v>652</v>
      </c>
      <c r="E172" s="199"/>
      <c r="F172" s="201"/>
      <c r="G172" s="55"/>
      <c r="H172" s="59"/>
      <c r="I172" s="60"/>
      <c r="J172" s="60"/>
      <c r="K172" s="60"/>
      <c r="L172" s="61"/>
      <c r="M172" s="62"/>
      <c r="N172" s="62"/>
      <c r="O172" s="62"/>
    </row>
    <row r="173" spans="1:15" ht="13.2" x14ac:dyDescent="0.25">
      <c r="A173" s="199">
        <v>910</v>
      </c>
      <c r="B173" s="199">
        <v>910</v>
      </c>
      <c r="C173" s="201">
        <v>1130000085288</v>
      </c>
      <c r="D173" s="199"/>
      <c r="E173" s="199"/>
      <c r="F173" s="201"/>
      <c r="G173" s="55"/>
      <c r="H173" s="59"/>
      <c r="I173" s="60"/>
      <c r="J173" s="60"/>
      <c r="K173" s="60"/>
      <c r="L173" s="61"/>
      <c r="M173" s="62"/>
      <c r="N173" s="62"/>
      <c r="O173" s="62"/>
    </row>
    <row r="174" spans="1:15" ht="13.2" x14ac:dyDescent="0.25">
      <c r="A174" s="199">
        <v>911</v>
      </c>
      <c r="B174" s="199">
        <v>911</v>
      </c>
      <c r="C174" s="201">
        <v>1170000110600</v>
      </c>
      <c r="D174" s="199">
        <v>647</v>
      </c>
      <c r="E174" s="199"/>
      <c r="F174" s="201"/>
      <c r="G174" s="55"/>
      <c r="H174" s="59"/>
      <c r="I174" s="60"/>
      <c r="J174" s="60"/>
      <c r="K174" s="60"/>
      <c r="L174" s="61"/>
      <c r="M174" s="62"/>
      <c r="N174" s="62"/>
      <c r="O174" s="62"/>
    </row>
    <row r="175" spans="1:15" ht="13.2" x14ac:dyDescent="0.25">
      <c r="A175" s="199">
        <v>912</v>
      </c>
      <c r="B175" s="199">
        <v>912</v>
      </c>
      <c r="C175" s="201">
        <v>1170000111881</v>
      </c>
      <c r="D175" s="199">
        <v>648</v>
      </c>
      <c r="E175" s="199"/>
      <c r="F175" s="201"/>
      <c r="G175" s="55"/>
      <c r="H175" s="59"/>
      <c r="I175" s="60"/>
      <c r="J175" s="60"/>
      <c r="K175" s="60"/>
      <c r="L175" s="61"/>
      <c r="M175" s="62"/>
      <c r="N175" s="62"/>
      <c r="O175" s="62"/>
    </row>
    <row r="176" spans="1:15" ht="13.2" x14ac:dyDescent="0.25">
      <c r="A176" s="199">
        <v>913</v>
      </c>
      <c r="B176" s="199">
        <v>913</v>
      </c>
      <c r="C176" s="201">
        <v>1170000113443</v>
      </c>
      <c r="D176" s="199">
        <v>649</v>
      </c>
      <c r="E176" s="199"/>
      <c r="F176" s="201"/>
      <c r="G176" s="55"/>
      <c r="H176" s="59"/>
      <c r="I176" s="60"/>
      <c r="J176" s="60"/>
      <c r="K176" s="60"/>
      <c r="L176" s="61"/>
      <c r="M176" s="62"/>
      <c r="N176" s="62"/>
      <c r="O176" s="62"/>
    </row>
    <row r="177" spans="1:15" ht="13.2" x14ac:dyDescent="0.25">
      <c r="A177" s="199">
        <v>914</v>
      </c>
      <c r="B177" s="199">
        <v>914</v>
      </c>
      <c r="C177" s="201">
        <v>1170000172954</v>
      </c>
      <c r="D177" s="199">
        <v>653</v>
      </c>
      <c r="E177" s="199"/>
      <c r="F177" s="201"/>
      <c r="G177" s="55"/>
      <c r="H177" s="59"/>
      <c r="I177" s="60"/>
      <c r="J177" s="60"/>
      <c r="K177" s="60"/>
      <c r="L177" s="61"/>
      <c r="M177" s="62"/>
      <c r="N177" s="62"/>
      <c r="O177" s="62"/>
    </row>
    <row r="178" spans="1:15" ht="13.2" x14ac:dyDescent="0.25">
      <c r="A178" s="199">
        <v>915</v>
      </c>
      <c r="B178" s="199">
        <v>915</v>
      </c>
      <c r="C178" s="201">
        <v>1170000722696</v>
      </c>
      <c r="D178" s="199">
        <v>654</v>
      </c>
      <c r="E178" s="199"/>
      <c r="F178" s="201"/>
      <c r="G178" s="55"/>
      <c r="H178" s="59"/>
      <c r="I178" s="60"/>
      <c r="J178" s="60"/>
      <c r="K178" s="60"/>
      <c r="L178" s="61"/>
      <c r="M178" s="62"/>
      <c r="N178" s="62"/>
      <c r="O178" s="62"/>
    </row>
    <row r="179" spans="1:15" ht="13.2" x14ac:dyDescent="0.25">
      <c r="A179" s="199">
        <v>916</v>
      </c>
      <c r="B179" s="199">
        <v>916</v>
      </c>
      <c r="C179" s="201">
        <v>1170000398486</v>
      </c>
      <c r="D179" s="199">
        <v>646</v>
      </c>
      <c r="E179" s="199"/>
      <c r="F179" s="201"/>
      <c r="G179" s="55"/>
      <c r="H179" s="59"/>
      <c r="I179" s="60"/>
      <c r="J179" s="60"/>
      <c r="K179" s="60"/>
      <c r="L179" s="61"/>
      <c r="M179" s="62"/>
      <c r="N179" s="62"/>
      <c r="O179" s="62"/>
    </row>
    <row r="180" spans="1:15" ht="13.2" x14ac:dyDescent="0.25">
      <c r="A180" s="199">
        <v>917</v>
      </c>
      <c r="B180" s="199">
        <v>917</v>
      </c>
      <c r="C180" s="201">
        <v>1170000154538</v>
      </c>
      <c r="D180" s="199">
        <v>655</v>
      </c>
      <c r="E180" s="199"/>
      <c r="F180" s="201"/>
      <c r="G180" s="55"/>
      <c r="H180" s="59"/>
      <c r="I180" s="60"/>
      <c r="J180" s="60"/>
      <c r="K180" s="60"/>
      <c r="L180" s="61"/>
      <c r="M180" s="62"/>
      <c r="N180" s="62"/>
      <c r="O180" s="62"/>
    </row>
    <row r="181" spans="1:15" ht="13.2" x14ac:dyDescent="0.25">
      <c r="A181" s="199">
        <v>918</v>
      </c>
      <c r="B181" s="199">
        <v>918</v>
      </c>
      <c r="C181" s="201">
        <v>1170000174827</v>
      </c>
      <c r="D181" s="199">
        <v>656</v>
      </c>
      <c r="E181" s="199"/>
      <c r="F181" s="201"/>
      <c r="G181" s="55"/>
      <c r="H181" s="59"/>
      <c r="I181" s="60"/>
      <c r="J181" s="60"/>
      <c r="K181" s="60"/>
      <c r="L181" s="61"/>
      <c r="M181" s="62"/>
      <c r="N181" s="62"/>
      <c r="O181" s="62"/>
    </row>
    <row r="182" spans="1:15" ht="13.2" x14ac:dyDescent="0.25">
      <c r="A182" s="199">
        <v>919</v>
      </c>
      <c r="B182" s="199">
        <v>919</v>
      </c>
      <c r="C182" s="201">
        <v>1170000182961</v>
      </c>
      <c r="D182" s="199">
        <v>657</v>
      </c>
      <c r="E182" s="199"/>
      <c r="F182" s="201"/>
      <c r="G182" s="55"/>
      <c r="H182" s="59"/>
      <c r="I182" s="60"/>
      <c r="J182" s="60"/>
      <c r="K182" s="60"/>
      <c r="L182" s="61"/>
      <c r="M182" s="62"/>
      <c r="N182" s="62"/>
      <c r="O182" s="62"/>
    </row>
    <row r="183" spans="1:15" ht="13.2" x14ac:dyDescent="0.25">
      <c r="A183" s="199">
        <v>920</v>
      </c>
      <c r="B183" s="199">
        <v>920</v>
      </c>
      <c r="C183" s="201">
        <v>1170000233552</v>
      </c>
      <c r="D183" s="199">
        <v>658</v>
      </c>
      <c r="E183" s="199"/>
      <c r="F183" s="201"/>
      <c r="G183" s="55"/>
      <c r="H183" s="59"/>
      <c r="I183" s="60"/>
      <c r="J183" s="60"/>
      <c r="K183" s="60"/>
      <c r="L183" s="61"/>
      <c r="M183" s="62"/>
      <c r="N183" s="62"/>
      <c r="O183" s="62"/>
    </row>
    <row r="184" spans="1:15" ht="13.2" x14ac:dyDescent="0.25">
      <c r="A184" s="199">
        <v>922</v>
      </c>
      <c r="B184" s="199">
        <v>922</v>
      </c>
      <c r="C184" s="201">
        <v>1170000280108</v>
      </c>
      <c r="D184" s="199">
        <v>660</v>
      </c>
      <c r="E184" s="199"/>
      <c r="F184" s="201"/>
      <c r="G184" s="55"/>
      <c r="H184" s="59"/>
      <c r="I184" s="60"/>
      <c r="J184" s="60"/>
      <c r="K184" s="60"/>
      <c r="L184" s="61"/>
      <c r="M184" s="62"/>
      <c r="N184" s="62"/>
      <c r="O184" s="62"/>
    </row>
    <row r="185" spans="1:15" ht="13.2" x14ac:dyDescent="0.25">
      <c r="A185" s="199">
        <v>923</v>
      </c>
      <c r="B185" s="199">
        <v>923</v>
      </c>
      <c r="C185" s="201">
        <v>1170000280960</v>
      </c>
      <c r="D185" s="199">
        <v>691</v>
      </c>
      <c r="E185" s="199"/>
      <c r="F185" s="201"/>
      <c r="G185" s="55"/>
      <c r="H185" s="59"/>
      <c r="I185" s="60"/>
      <c r="J185" s="60"/>
      <c r="K185" s="60"/>
      <c r="L185" s="61"/>
      <c r="M185" s="62"/>
      <c r="N185" s="62"/>
      <c r="O185" s="62"/>
    </row>
    <row r="186" spans="1:15" ht="13.2" x14ac:dyDescent="0.25">
      <c r="A186" s="199">
        <v>924</v>
      </c>
      <c r="B186" s="199">
        <v>924</v>
      </c>
      <c r="C186" s="201">
        <v>1170000281175</v>
      </c>
      <c r="D186" s="199">
        <v>692</v>
      </c>
      <c r="E186" s="199"/>
      <c r="F186" s="201"/>
      <c r="G186" s="55"/>
      <c r="H186" s="59"/>
      <c r="I186" s="60"/>
      <c r="J186" s="60"/>
      <c r="K186" s="60"/>
      <c r="L186" s="61"/>
      <c r="M186" s="62"/>
      <c r="N186" s="62"/>
      <c r="O186" s="62"/>
    </row>
    <row r="187" spans="1:15" ht="13.2" x14ac:dyDescent="0.25">
      <c r="A187" s="199">
        <v>925</v>
      </c>
      <c r="B187" s="199">
        <v>925</v>
      </c>
      <c r="C187" s="201">
        <v>1170000306909</v>
      </c>
      <c r="D187" s="199">
        <v>693</v>
      </c>
      <c r="E187" s="199"/>
      <c r="F187" s="201"/>
      <c r="G187" s="55"/>
      <c r="H187" s="59"/>
      <c r="I187" s="60"/>
      <c r="J187" s="60"/>
      <c r="K187" s="60"/>
      <c r="L187" s="61"/>
      <c r="M187" s="62"/>
      <c r="N187" s="62"/>
      <c r="O187" s="62"/>
    </row>
    <row r="188" spans="1:15" ht="13.2" x14ac:dyDescent="0.25">
      <c r="A188" s="199">
        <v>930</v>
      </c>
      <c r="B188" s="199">
        <v>930</v>
      </c>
      <c r="C188" s="201">
        <v>1170000073288</v>
      </c>
      <c r="D188" s="199"/>
      <c r="E188" s="199"/>
      <c r="F188" s="201"/>
      <c r="G188" s="55"/>
      <c r="H188" s="59"/>
      <c r="I188" s="60"/>
      <c r="J188" s="60"/>
      <c r="K188" s="60"/>
      <c r="L188" s="61"/>
      <c r="M188" s="62"/>
      <c r="N188" s="62"/>
      <c r="O188" s="62"/>
    </row>
    <row r="189" spans="1:15" ht="52.8" x14ac:dyDescent="0.25">
      <c r="A189" s="199">
        <v>931</v>
      </c>
      <c r="B189" s="199">
        <v>931</v>
      </c>
      <c r="C189" s="201" t="s">
        <v>863</v>
      </c>
      <c r="D189" s="199"/>
      <c r="E189" s="199"/>
      <c r="F189" s="201"/>
      <c r="G189" s="55"/>
      <c r="H189" s="59"/>
      <c r="I189" s="60"/>
      <c r="J189" s="60"/>
      <c r="K189" s="60"/>
      <c r="L189" s="61"/>
      <c r="M189" s="62"/>
      <c r="N189" s="62"/>
      <c r="O189" s="62"/>
    </row>
    <row r="190" spans="1:15" ht="13.2" x14ac:dyDescent="0.25">
      <c r="A190" s="199">
        <v>932</v>
      </c>
      <c r="B190" s="199">
        <v>932</v>
      </c>
      <c r="C190" s="201">
        <v>1160001446600</v>
      </c>
      <c r="D190" s="199"/>
      <c r="E190" s="199"/>
      <c r="F190" s="201"/>
      <c r="G190" s="55"/>
      <c r="H190" s="59"/>
      <c r="I190" s="60"/>
      <c r="J190" s="60"/>
      <c r="K190" s="60"/>
      <c r="L190" s="61"/>
      <c r="M190" s="62"/>
      <c r="N190" s="62"/>
      <c r="O190" s="62"/>
    </row>
    <row r="191" spans="1:15" ht="13.2" x14ac:dyDescent="0.25">
      <c r="A191" s="199">
        <v>940</v>
      </c>
      <c r="B191" s="199">
        <v>940</v>
      </c>
      <c r="C191" s="201">
        <v>1170000306884</v>
      </c>
      <c r="D191" s="199">
        <v>694</v>
      </c>
      <c r="E191" s="199"/>
      <c r="F191" s="201"/>
      <c r="G191" s="55"/>
      <c r="H191" s="59"/>
      <c r="I191" s="60"/>
      <c r="J191" s="60"/>
      <c r="K191" s="60"/>
      <c r="L191" s="61"/>
      <c r="M191" s="62"/>
      <c r="N191" s="62"/>
      <c r="O191" s="62"/>
    </row>
    <row r="192" spans="1:15" ht="13.2" x14ac:dyDescent="0.25">
      <c r="A192" s="199">
        <v>941</v>
      </c>
      <c r="B192" s="199">
        <v>941</v>
      </c>
      <c r="C192" s="201">
        <v>1170000313162</v>
      </c>
      <c r="D192" s="199">
        <v>695</v>
      </c>
      <c r="E192" s="199"/>
      <c r="F192" s="201"/>
      <c r="G192" s="55"/>
      <c r="H192" s="59"/>
      <c r="I192" s="60"/>
      <c r="J192" s="60"/>
      <c r="K192" s="60"/>
      <c r="L192" s="61"/>
      <c r="M192" s="62"/>
      <c r="N192" s="62"/>
      <c r="O192" s="62"/>
    </row>
    <row r="193" spans="1:15" ht="13.2" x14ac:dyDescent="0.25">
      <c r="A193" s="199">
        <v>942</v>
      </c>
      <c r="B193" s="199">
        <v>942</v>
      </c>
      <c r="C193" s="201">
        <v>1170000319234</v>
      </c>
      <c r="D193" s="199">
        <v>696</v>
      </c>
      <c r="E193" s="199"/>
      <c r="F193" s="201"/>
      <c r="G193" s="55"/>
      <c r="H193" s="59"/>
      <c r="I193" s="60"/>
      <c r="J193" s="60"/>
      <c r="K193" s="60"/>
      <c r="L193" s="61"/>
      <c r="M193" s="62"/>
      <c r="N193" s="62"/>
      <c r="O193" s="62"/>
    </row>
    <row r="194" spans="1:15" ht="13.2" x14ac:dyDescent="0.25">
      <c r="A194" s="199">
        <v>943</v>
      </c>
      <c r="B194" s="199">
        <v>943</v>
      </c>
      <c r="C194" s="201">
        <v>1170000325283</v>
      </c>
      <c r="D194" s="199">
        <v>697</v>
      </c>
      <c r="E194" s="199"/>
      <c r="F194" s="201"/>
      <c r="G194" s="55"/>
      <c r="H194" s="59"/>
      <c r="I194" s="60"/>
      <c r="J194" s="60"/>
      <c r="K194" s="60"/>
      <c r="L194" s="61"/>
      <c r="M194" s="62"/>
      <c r="N194" s="62"/>
      <c r="O194" s="62"/>
    </row>
    <row r="195" spans="1:15" ht="13.2" x14ac:dyDescent="0.25">
      <c r="A195" s="199">
        <v>944</v>
      </c>
      <c r="B195" s="199">
        <v>944</v>
      </c>
      <c r="C195" s="201">
        <v>1170000325308</v>
      </c>
      <c r="D195" s="199">
        <v>698</v>
      </c>
      <c r="E195" s="199"/>
      <c r="F195" s="201"/>
      <c r="G195" s="55"/>
      <c r="H195" s="59"/>
      <c r="I195" s="60"/>
      <c r="J195" s="60"/>
      <c r="K195" s="60"/>
      <c r="L195" s="61"/>
      <c r="M195" s="62"/>
      <c r="N195" s="62"/>
      <c r="O195" s="62"/>
    </row>
    <row r="196" spans="1:15" ht="13.2" x14ac:dyDescent="0.25">
      <c r="A196" s="199">
        <v>945</v>
      </c>
      <c r="B196" s="199">
        <v>945</v>
      </c>
      <c r="C196" s="201">
        <v>1170000326454</v>
      </c>
      <c r="D196" s="199">
        <v>699</v>
      </c>
      <c r="E196" s="199"/>
      <c r="F196" s="201"/>
      <c r="G196" s="55"/>
      <c r="H196" s="59"/>
      <c r="I196" s="60"/>
      <c r="J196" s="60"/>
      <c r="K196" s="60"/>
      <c r="L196" s="61"/>
      <c r="M196" s="62"/>
      <c r="N196" s="62"/>
      <c r="O196" s="62"/>
    </row>
    <row r="197" spans="1:15" ht="13.2" x14ac:dyDescent="0.25">
      <c r="A197" s="199">
        <v>946</v>
      </c>
      <c r="B197" s="199">
        <v>946</v>
      </c>
      <c r="C197" s="201">
        <v>1170000337508</v>
      </c>
      <c r="D197" s="199">
        <v>701</v>
      </c>
      <c r="E197" s="199"/>
      <c r="F197" s="201"/>
      <c r="G197" s="55"/>
      <c r="H197" s="59"/>
      <c r="I197" s="60"/>
      <c r="J197" s="60"/>
      <c r="K197" s="60"/>
      <c r="L197" s="61"/>
      <c r="M197" s="62"/>
      <c r="N197" s="62"/>
      <c r="O197" s="62"/>
    </row>
    <row r="198" spans="1:15" ht="13.2" x14ac:dyDescent="0.25">
      <c r="A198" s="199">
        <v>947</v>
      </c>
      <c r="B198" s="199">
        <v>947</v>
      </c>
      <c r="C198" s="201">
        <v>1170000369068</v>
      </c>
      <c r="D198" s="199">
        <v>702</v>
      </c>
      <c r="E198" s="199"/>
      <c r="F198" s="201"/>
      <c r="G198" s="55"/>
      <c r="H198" s="59"/>
      <c r="I198" s="60"/>
      <c r="J198" s="60"/>
      <c r="K198" s="60"/>
      <c r="L198" s="61"/>
      <c r="M198" s="62"/>
      <c r="N198" s="62"/>
      <c r="O198" s="62"/>
    </row>
    <row r="199" spans="1:15" ht="13.2" x14ac:dyDescent="0.25">
      <c r="A199" s="199">
        <v>948</v>
      </c>
      <c r="B199" s="199">
        <v>948</v>
      </c>
      <c r="C199" s="201">
        <v>1170000369100</v>
      </c>
      <c r="D199" s="199">
        <v>703</v>
      </c>
      <c r="E199" s="199"/>
      <c r="F199" s="201"/>
      <c r="G199" s="55"/>
      <c r="H199" s="59"/>
      <c r="I199" s="60"/>
      <c r="J199" s="60"/>
      <c r="K199" s="60"/>
      <c r="L199" s="61"/>
      <c r="M199" s="62"/>
      <c r="N199" s="62"/>
      <c r="O199" s="62"/>
    </row>
    <row r="200" spans="1:15" ht="13.2" x14ac:dyDescent="0.25">
      <c r="A200" s="199">
        <v>949</v>
      </c>
      <c r="B200" s="199">
        <v>949</v>
      </c>
      <c r="C200" s="201">
        <v>1170000369129</v>
      </c>
      <c r="D200" s="199">
        <v>704</v>
      </c>
      <c r="E200" s="199"/>
      <c r="F200" s="201"/>
      <c r="G200" s="55"/>
      <c r="H200" s="59"/>
      <c r="I200" s="60"/>
      <c r="J200" s="60"/>
      <c r="K200" s="60"/>
      <c r="L200" s="61"/>
      <c r="M200" s="62"/>
      <c r="N200" s="62"/>
      <c r="O200" s="62"/>
    </row>
    <row r="201" spans="1:15" ht="13.2" x14ac:dyDescent="0.25">
      <c r="A201" s="199">
        <v>950</v>
      </c>
      <c r="B201" s="199">
        <v>950</v>
      </c>
      <c r="C201" s="201">
        <v>1170000388743</v>
      </c>
      <c r="D201" s="199">
        <v>661</v>
      </c>
      <c r="E201" s="199"/>
      <c r="F201" s="201"/>
      <c r="G201" s="55"/>
      <c r="H201" s="59"/>
      <c r="I201" s="60"/>
      <c r="J201" s="60"/>
      <c r="K201" s="60"/>
      <c r="L201" s="61"/>
      <c r="M201" s="62"/>
      <c r="N201" s="62"/>
      <c r="O201" s="62"/>
    </row>
    <row r="202" spans="1:15" ht="13.2" x14ac:dyDescent="0.25">
      <c r="A202" s="199">
        <v>951</v>
      </c>
      <c r="B202" s="199">
        <v>951</v>
      </c>
      <c r="C202" s="201">
        <v>1170000394960</v>
      </c>
      <c r="D202" s="199">
        <v>662</v>
      </c>
      <c r="E202" s="199"/>
      <c r="F202" s="201"/>
      <c r="G202" s="55"/>
      <c r="H202" s="59"/>
      <c r="I202" s="60"/>
      <c r="J202" s="60"/>
      <c r="K202" s="60"/>
      <c r="L202" s="61"/>
      <c r="M202" s="62"/>
      <c r="N202" s="62"/>
      <c r="O202" s="62"/>
    </row>
    <row r="203" spans="1:15" ht="13.2" x14ac:dyDescent="0.25">
      <c r="A203" s="199">
        <v>952</v>
      </c>
      <c r="B203" s="199">
        <v>952</v>
      </c>
      <c r="C203" s="201">
        <v>1170000395954</v>
      </c>
      <c r="D203" s="199">
        <v>663</v>
      </c>
      <c r="E203" s="199"/>
      <c r="F203" s="201"/>
      <c r="G203" s="55"/>
      <c r="H203" s="59"/>
      <c r="I203" s="60"/>
      <c r="J203" s="60"/>
      <c r="K203" s="60"/>
      <c r="L203" s="61"/>
      <c r="M203" s="62"/>
      <c r="N203" s="62"/>
      <c r="O203" s="62"/>
    </row>
    <row r="204" spans="1:15" ht="13.2" x14ac:dyDescent="0.25">
      <c r="A204" s="199">
        <v>953</v>
      </c>
      <c r="B204" s="199">
        <v>953</v>
      </c>
      <c r="C204" s="201">
        <v>1170000400772</v>
      </c>
      <c r="D204" s="199">
        <v>664</v>
      </c>
      <c r="E204" s="199"/>
      <c r="F204" s="201"/>
      <c r="G204" s="55"/>
      <c r="H204" s="59"/>
      <c r="I204" s="60"/>
      <c r="J204" s="60"/>
      <c r="K204" s="60"/>
      <c r="L204" s="61"/>
      <c r="M204" s="62"/>
      <c r="N204" s="62"/>
      <c r="O204" s="62"/>
    </row>
    <row r="205" spans="1:15" ht="13.2" x14ac:dyDescent="0.25">
      <c r="A205" s="199">
        <v>954</v>
      </c>
      <c r="B205" s="199">
        <v>954</v>
      </c>
      <c r="C205" s="201">
        <v>1170000407875</v>
      </c>
      <c r="D205" s="199">
        <v>665</v>
      </c>
      <c r="E205" s="199"/>
      <c r="F205" s="201"/>
      <c r="G205" s="55"/>
      <c r="H205" s="59"/>
      <c r="I205" s="60"/>
      <c r="J205" s="60"/>
      <c r="K205" s="60"/>
      <c r="L205" s="61"/>
      <c r="M205" s="62"/>
      <c r="N205" s="62"/>
      <c r="O205" s="62"/>
    </row>
    <row r="206" spans="1:15" ht="13.2" x14ac:dyDescent="0.25">
      <c r="A206" s="199">
        <v>955</v>
      </c>
      <c r="B206" s="199">
        <v>955</v>
      </c>
      <c r="C206" s="201">
        <v>1170000409696</v>
      </c>
      <c r="D206" s="199">
        <v>666</v>
      </c>
      <c r="E206" s="199"/>
      <c r="F206" s="201"/>
      <c r="G206" s="55"/>
      <c r="H206" s="59"/>
      <c r="I206" s="60"/>
      <c r="J206" s="60"/>
      <c r="K206" s="60"/>
      <c r="L206" s="61"/>
      <c r="M206" s="62"/>
      <c r="N206" s="62"/>
      <c r="O206" s="62"/>
    </row>
    <row r="207" spans="1:15" ht="13.2" x14ac:dyDescent="0.25">
      <c r="A207" s="199">
        <v>956</v>
      </c>
      <c r="B207" s="199">
        <v>956</v>
      </c>
      <c r="C207" s="201">
        <v>1170000415946</v>
      </c>
      <c r="D207" s="199">
        <v>667</v>
      </c>
      <c r="E207" s="199"/>
      <c r="F207" s="201"/>
      <c r="G207" s="55"/>
      <c r="H207" s="59"/>
      <c r="I207" s="60"/>
      <c r="J207" s="60"/>
      <c r="K207" s="60"/>
      <c r="L207" s="61"/>
      <c r="M207" s="62"/>
      <c r="N207" s="62"/>
      <c r="O207" s="62"/>
    </row>
    <row r="208" spans="1:15" ht="13.2" x14ac:dyDescent="0.25">
      <c r="A208" s="199">
        <v>957</v>
      </c>
      <c r="B208" s="199">
        <v>957</v>
      </c>
      <c r="C208" s="201">
        <v>1170000413692</v>
      </c>
      <c r="D208" s="199">
        <v>668</v>
      </c>
      <c r="E208" s="199"/>
      <c r="F208" s="201"/>
      <c r="G208" s="55"/>
      <c r="H208" s="59"/>
      <c r="I208" s="60"/>
      <c r="J208" s="60"/>
      <c r="K208" s="60"/>
      <c r="L208" s="61"/>
      <c r="M208" s="62"/>
      <c r="N208" s="62"/>
      <c r="O208" s="62"/>
    </row>
    <row r="209" spans="1:15" ht="13.2" x14ac:dyDescent="0.25">
      <c r="A209" s="199">
        <v>958</v>
      </c>
      <c r="B209" s="199">
        <v>958</v>
      </c>
      <c r="C209" s="201">
        <v>1170000424904</v>
      </c>
      <c r="D209" s="199">
        <v>669</v>
      </c>
      <c r="E209" s="199"/>
      <c r="F209" s="201"/>
      <c r="G209" s="55"/>
      <c r="H209" s="59"/>
      <c r="I209" s="60"/>
      <c r="J209" s="60"/>
      <c r="K209" s="60"/>
      <c r="L209" s="61"/>
      <c r="M209" s="62"/>
      <c r="N209" s="62"/>
      <c r="O209" s="62"/>
    </row>
    <row r="210" spans="1:15" ht="13.2" x14ac:dyDescent="0.25">
      <c r="A210" s="199">
        <v>959</v>
      </c>
      <c r="B210" s="199">
        <v>959</v>
      </c>
      <c r="C210" s="201">
        <v>1170000427170</v>
      </c>
      <c r="D210" s="199">
        <v>670</v>
      </c>
      <c r="E210" s="199"/>
      <c r="F210" s="201"/>
      <c r="G210" s="55"/>
      <c r="H210" s="59"/>
      <c r="I210" s="60"/>
      <c r="J210" s="60"/>
      <c r="K210" s="60"/>
      <c r="L210" s="61"/>
      <c r="M210" s="62"/>
      <c r="N210" s="62"/>
      <c r="O210" s="62"/>
    </row>
    <row r="211" spans="1:15" ht="13.2" x14ac:dyDescent="0.25">
      <c r="A211" s="199">
        <v>960</v>
      </c>
      <c r="B211" s="199">
        <v>960</v>
      </c>
      <c r="C211" s="201">
        <v>1170000428528</v>
      </c>
      <c r="D211" s="199">
        <v>671</v>
      </c>
      <c r="E211" s="199"/>
      <c r="F211" s="201"/>
      <c r="G211" s="55"/>
      <c r="H211" s="59"/>
      <c r="I211" s="60"/>
      <c r="J211" s="60"/>
      <c r="K211" s="60"/>
      <c r="L211" s="61"/>
      <c r="M211" s="62"/>
      <c r="N211" s="62"/>
      <c r="O211" s="62"/>
    </row>
    <row r="212" spans="1:15" ht="13.2" x14ac:dyDescent="0.25">
      <c r="A212" s="199">
        <v>961</v>
      </c>
      <c r="B212" s="199">
        <v>961</v>
      </c>
      <c r="C212" s="201">
        <v>1170000430182</v>
      </c>
      <c r="D212" s="199">
        <v>672</v>
      </c>
      <c r="E212" s="199"/>
      <c r="F212" s="201"/>
      <c r="G212" s="55"/>
      <c r="H212" s="59"/>
      <c r="I212" s="60"/>
      <c r="J212" s="60"/>
      <c r="K212" s="60"/>
      <c r="L212" s="61"/>
      <c r="M212" s="62"/>
      <c r="N212" s="62"/>
      <c r="O212" s="62"/>
    </row>
    <row r="213" spans="1:15" ht="13.2" x14ac:dyDescent="0.25">
      <c r="A213" s="199">
        <v>962</v>
      </c>
      <c r="B213" s="199">
        <v>962</v>
      </c>
      <c r="C213" s="201">
        <v>1170000439877</v>
      </c>
      <c r="D213" s="199">
        <v>673</v>
      </c>
      <c r="E213" s="199"/>
      <c r="F213" s="201"/>
      <c r="G213" s="55"/>
      <c r="H213" s="59"/>
      <c r="I213" s="60"/>
      <c r="J213" s="60"/>
      <c r="K213" s="60"/>
      <c r="L213" s="61"/>
      <c r="M213" s="62"/>
      <c r="N213" s="62"/>
      <c r="O213" s="62"/>
    </row>
    <row r="214" spans="1:15" ht="13.2" x14ac:dyDescent="0.25">
      <c r="A214" s="199">
        <v>963</v>
      </c>
      <c r="B214" s="199">
        <v>963</v>
      </c>
      <c r="C214" s="201">
        <v>1170000438312</v>
      </c>
      <c r="D214" s="199">
        <v>674</v>
      </c>
      <c r="E214" s="199"/>
      <c r="F214" s="201"/>
      <c r="G214" s="55"/>
      <c r="H214" s="59"/>
      <c r="I214" s="60"/>
      <c r="J214" s="60"/>
      <c r="K214" s="60"/>
      <c r="L214" s="61"/>
      <c r="M214" s="62"/>
      <c r="N214" s="62"/>
      <c r="O214" s="62"/>
    </row>
    <row r="215" spans="1:15" ht="13.2" x14ac:dyDescent="0.25">
      <c r="A215" s="199">
        <v>964</v>
      </c>
      <c r="B215" s="199">
        <v>964</v>
      </c>
      <c r="C215" s="201">
        <v>1170000437211</v>
      </c>
      <c r="D215" s="199">
        <v>675</v>
      </c>
      <c r="E215" s="199"/>
      <c r="F215" s="201"/>
      <c r="G215" s="55"/>
      <c r="H215" s="59"/>
      <c r="I215" s="60"/>
      <c r="J215" s="60"/>
      <c r="K215" s="60"/>
      <c r="L215" s="61"/>
      <c r="M215" s="62"/>
      <c r="N215" s="62"/>
      <c r="O215" s="62"/>
    </row>
    <row r="216" spans="1:15" ht="13.2" x14ac:dyDescent="0.25">
      <c r="A216" s="199">
        <v>965</v>
      </c>
      <c r="B216" s="199">
        <v>965</v>
      </c>
      <c r="C216" s="201">
        <v>1170000444690</v>
      </c>
      <c r="D216" s="199">
        <v>676</v>
      </c>
      <c r="E216" s="199"/>
      <c r="F216" s="201"/>
      <c r="G216" s="55"/>
      <c r="H216" s="59"/>
      <c r="I216" s="60"/>
      <c r="J216" s="60"/>
      <c r="K216" s="60"/>
      <c r="L216" s="61"/>
      <c r="M216" s="62"/>
      <c r="N216" s="62"/>
      <c r="O216" s="62"/>
    </row>
    <row r="217" spans="1:15" ht="13.2" x14ac:dyDescent="0.25">
      <c r="A217" s="199">
        <v>966</v>
      </c>
      <c r="B217" s="199">
        <v>966</v>
      </c>
      <c r="C217" s="201">
        <v>1170000445115</v>
      </c>
      <c r="D217" s="199">
        <v>677</v>
      </c>
      <c r="E217" s="199"/>
      <c r="F217" s="201"/>
      <c r="G217" s="55"/>
      <c r="H217" s="59"/>
      <c r="I217" s="60"/>
      <c r="J217" s="60"/>
      <c r="K217" s="60"/>
      <c r="L217" s="61"/>
      <c r="M217" s="62"/>
      <c r="N217" s="62"/>
      <c r="O217" s="62"/>
    </row>
    <row r="218" spans="1:15" ht="13.2" x14ac:dyDescent="0.25">
      <c r="A218" s="199">
        <v>968</v>
      </c>
      <c r="B218" s="199">
        <v>968</v>
      </c>
      <c r="C218" s="201">
        <v>1170000446615</v>
      </c>
      <c r="D218" s="199">
        <v>679</v>
      </c>
      <c r="E218" s="199"/>
      <c r="F218" s="201"/>
      <c r="G218" s="55"/>
      <c r="H218" s="59"/>
      <c r="I218" s="60"/>
      <c r="J218" s="60"/>
      <c r="K218" s="60"/>
      <c r="L218" s="61"/>
      <c r="M218" s="62"/>
      <c r="N218" s="62"/>
      <c r="O218" s="62"/>
    </row>
    <row r="219" spans="1:15" ht="13.2" x14ac:dyDescent="0.25">
      <c r="A219" s="199">
        <v>969</v>
      </c>
      <c r="B219" s="199">
        <v>969</v>
      </c>
      <c r="C219" s="201">
        <v>1170000447033</v>
      </c>
      <c r="D219" s="199">
        <v>680</v>
      </c>
      <c r="E219" s="199"/>
      <c r="F219" s="201"/>
      <c r="G219" s="55"/>
      <c r="H219" s="59"/>
      <c r="I219" s="60"/>
      <c r="J219" s="60"/>
      <c r="K219" s="60"/>
      <c r="L219" s="61"/>
      <c r="M219" s="62"/>
      <c r="N219" s="62"/>
      <c r="O219" s="62"/>
    </row>
    <row r="220" spans="1:15" ht="13.2" x14ac:dyDescent="0.25">
      <c r="A220" s="199">
        <v>2034</v>
      </c>
      <c r="B220" s="199">
        <v>2034</v>
      </c>
      <c r="C220" s="201">
        <v>2034</v>
      </c>
      <c r="D220" s="199">
        <v>2034</v>
      </c>
      <c r="E220" s="199"/>
      <c r="F220" s="199"/>
      <c r="G220" s="55"/>
      <c r="H220" s="59"/>
      <c r="I220" s="60"/>
      <c r="J220" s="60"/>
      <c r="K220" s="60"/>
      <c r="L220" s="61"/>
      <c r="M220" s="62"/>
      <c r="N220" s="62"/>
      <c r="O220" s="62"/>
    </row>
    <row r="221" spans="1:15" ht="13.2" x14ac:dyDescent="0.25">
      <c r="A221" s="199">
        <v>7015</v>
      </c>
      <c r="B221" s="199">
        <v>7015</v>
      </c>
      <c r="C221" s="201">
        <v>7015</v>
      </c>
      <c r="D221" s="199">
        <v>7015</v>
      </c>
      <c r="E221" s="199"/>
      <c r="F221" s="199"/>
      <c r="G221" s="55"/>
      <c r="H221" s="59"/>
      <c r="I221" s="60"/>
      <c r="J221" s="60"/>
      <c r="K221" s="60"/>
      <c r="L221" s="61"/>
      <c r="M221" s="62"/>
      <c r="N221" s="62"/>
      <c r="O221" s="62"/>
    </row>
    <row r="222" spans="1:15" ht="13.2" x14ac:dyDescent="0.25">
      <c r="A222" s="199">
        <v>7315</v>
      </c>
      <c r="B222" s="199">
        <v>7315</v>
      </c>
      <c r="C222" s="201">
        <v>7315</v>
      </c>
      <c r="D222" s="199">
        <v>7316</v>
      </c>
      <c r="E222" s="199"/>
      <c r="F222" s="199"/>
      <c r="G222" s="55"/>
      <c r="H222" s="59"/>
      <c r="I222" s="60"/>
      <c r="J222" s="60"/>
      <c r="K222" s="60"/>
      <c r="L222" s="61"/>
      <c r="M222" s="62"/>
      <c r="N222" s="62"/>
      <c r="O222" s="62"/>
    </row>
    <row r="223" spans="1:15" ht="13.2" x14ac:dyDescent="0.25">
      <c r="A223" s="199">
        <v>7324</v>
      </c>
      <c r="B223" s="199">
        <v>7324</v>
      </c>
      <c r="C223" s="201">
        <v>7324</v>
      </c>
      <c r="D223" s="199">
        <v>7325</v>
      </c>
      <c r="E223" s="199"/>
      <c r="F223" s="199"/>
      <c r="G223" s="55"/>
      <c r="H223" s="59"/>
      <c r="I223" s="60"/>
      <c r="J223" s="60"/>
      <c r="K223" s="60"/>
      <c r="L223" s="61"/>
      <c r="M223" s="62"/>
      <c r="N223" s="62"/>
      <c r="O223" s="62"/>
    </row>
    <row r="224" spans="1:15" ht="13.2" x14ac:dyDescent="0.25">
      <c r="A224" s="199">
        <v>7326</v>
      </c>
      <c r="B224" s="199">
        <v>7326</v>
      </c>
      <c r="C224" s="201">
        <v>7326</v>
      </c>
      <c r="D224" s="199">
        <v>7327</v>
      </c>
      <c r="E224" s="199"/>
      <c r="F224" s="199"/>
      <c r="G224" s="55"/>
      <c r="H224" s="59"/>
      <c r="I224" s="60"/>
      <c r="J224" s="60"/>
      <c r="K224" s="60"/>
      <c r="L224" s="61"/>
      <c r="M224" s="62"/>
      <c r="N224" s="62"/>
      <c r="O224" s="62"/>
    </row>
    <row r="225" spans="1:15" ht="13.2" x14ac:dyDescent="0.25">
      <c r="A225" s="199">
        <v>10500</v>
      </c>
      <c r="B225" s="199">
        <v>10500</v>
      </c>
      <c r="C225" s="201" t="s">
        <v>864</v>
      </c>
      <c r="D225" s="199">
        <v>10501</v>
      </c>
      <c r="E225" s="199"/>
      <c r="F225" s="201"/>
      <c r="G225" s="55"/>
      <c r="H225" s="59"/>
      <c r="I225" s="60"/>
      <c r="J225" s="60"/>
      <c r="K225" s="60"/>
      <c r="L225" s="61"/>
      <c r="M225" s="62"/>
      <c r="N225" s="62"/>
      <c r="O225" s="62"/>
    </row>
    <row r="226" spans="1:15" ht="13.2" x14ac:dyDescent="0.25">
      <c r="A226" s="199" t="s">
        <v>714</v>
      </c>
      <c r="B226" s="199" t="s">
        <v>714</v>
      </c>
      <c r="C226" s="199" t="s">
        <v>714</v>
      </c>
      <c r="D226" s="199" t="s">
        <v>715</v>
      </c>
      <c r="E226" s="199"/>
      <c r="F226" s="199"/>
      <c r="G226" s="55"/>
      <c r="H226" s="59"/>
      <c r="I226" s="60"/>
      <c r="J226" s="60"/>
      <c r="K226" s="60"/>
      <c r="L226" s="61"/>
      <c r="M226" s="62"/>
      <c r="N226" s="62"/>
      <c r="O226" s="62"/>
    </row>
    <row r="227" spans="1:15" ht="13.2" x14ac:dyDescent="0.25">
      <c r="A227" s="199" t="s">
        <v>716</v>
      </c>
      <c r="B227" s="199" t="s">
        <v>716</v>
      </c>
      <c r="C227" s="199" t="s">
        <v>716</v>
      </c>
      <c r="D227" s="199" t="s">
        <v>717</v>
      </c>
      <c r="E227" s="199"/>
      <c r="F227" s="199"/>
      <c r="G227" s="55"/>
      <c r="H227" s="59"/>
      <c r="I227" s="60"/>
      <c r="J227" s="60"/>
      <c r="K227" s="60"/>
      <c r="L227" s="61"/>
      <c r="M227" s="62"/>
      <c r="N227" s="62"/>
      <c r="O227" s="62"/>
    </row>
    <row r="228" spans="1:15" ht="13.2" x14ac:dyDescent="0.25">
      <c r="A228" s="199" t="s">
        <v>718</v>
      </c>
      <c r="B228" s="199" t="s">
        <v>718</v>
      </c>
      <c r="C228" s="199" t="s">
        <v>718</v>
      </c>
      <c r="D228" s="199" t="s">
        <v>719</v>
      </c>
      <c r="E228" s="199"/>
      <c r="F228" s="199"/>
      <c r="G228" s="55"/>
      <c r="H228" s="59"/>
      <c r="I228" s="60"/>
      <c r="J228" s="60"/>
      <c r="K228" s="60"/>
      <c r="L228" s="61"/>
      <c r="M228" s="62"/>
      <c r="N228" s="62"/>
      <c r="O228" s="62"/>
    </row>
    <row r="229" spans="1:15" ht="13.2" x14ac:dyDescent="0.25">
      <c r="A229" s="199" t="s">
        <v>720</v>
      </c>
      <c r="B229" s="199" t="s">
        <v>720</v>
      </c>
      <c r="C229" s="199" t="s">
        <v>720</v>
      </c>
      <c r="D229" s="199" t="s">
        <v>721</v>
      </c>
      <c r="E229" s="199"/>
      <c r="F229" s="199"/>
      <c r="G229" s="55"/>
      <c r="H229" s="59"/>
      <c r="I229" s="60"/>
      <c r="J229" s="60"/>
      <c r="K229" s="60"/>
      <c r="L229" s="61"/>
      <c r="M229" s="62"/>
      <c r="N229" s="62"/>
      <c r="O229" s="62"/>
    </row>
    <row r="230" spans="1:15" ht="13.2" x14ac:dyDescent="0.25">
      <c r="A230" s="199" t="s">
        <v>722</v>
      </c>
      <c r="B230" s="199" t="s">
        <v>722</v>
      </c>
      <c r="C230" s="199" t="s">
        <v>722</v>
      </c>
      <c r="D230" s="199" t="s">
        <v>723</v>
      </c>
      <c r="E230" s="199"/>
      <c r="F230" s="199"/>
      <c r="G230" s="55"/>
      <c r="H230" s="59"/>
      <c r="I230" s="60"/>
      <c r="J230" s="60"/>
      <c r="K230" s="60"/>
      <c r="L230" s="61"/>
      <c r="M230" s="62"/>
      <c r="N230" s="62"/>
      <c r="O230" s="62"/>
    </row>
    <row r="231" spans="1:15" ht="13.2" x14ac:dyDescent="0.25">
      <c r="A231" s="199" t="s">
        <v>724</v>
      </c>
      <c r="B231" s="199" t="s">
        <v>724</v>
      </c>
      <c r="C231" s="199" t="s">
        <v>724</v>
      </c>
      <c r="D231" s="199" t="s">
        <v>725</v>
      </c>
      <c r="E231" s="199"/>
      <c r="F231" s="199"/>
      <c r="G231" s="55"/>
      <c r="H231" s="59"/>
      <c r="I231" s="60"/>
      <c r="J231" s="60"/>
      <c r="K231" s="60"/>
      <c r="L231" s="61"/>
      <c r="M231" s="62"/>
      <c r="N231" s="62"/>
      <c r="O231" s="62"/>
    </row>
    <row r="232" spans="1:15" ht="13.2" x14ac:dyDescent="0.25">
      <c r="A232" s="199" t="s">
        <v>726</v>
      </c>
      <c r="B232" s="199" t="s">
        <v>726</v>
      </c>
      <c r="C232" s="199" t="s">
        <v>726</v>
      </c>
      <c r="D232" s="199" t="s">
        <v>727</v>
      </c>
      <c r="E232" s="199"/>
      <c r="F232" s="199"/>
      <c r="G232" s="55"/>
      <c r="H232" s="59"/>
      <c r="I232" s="60"/>
      <c r="J232" s="60"/>
      <c r="K232" s="60"/>
      <c r="L232" s="61"/>
      <c r="M232" s="62"/>
      <c r="N232" s="62"/>
      <c r="O232" s="62"/>
    </row>
    <row r="233" spans="1:15" ht="13.2" x14ac:dyDescent="0.25">
      <c r="A233" s="199" t="s">
        <v>728</v>
      </c>
      <c r="B233" s="199" t="s">
        <v>728</v>
      </c>
      <c r="C233" s="199" t="s">
        <v>728</v>
      </c>
      <c r="D233" s="199" t="s">
        <v>729</v>
      </c>
      <c r="E233" s="199"/>
      <c r="F233" s="199"/>
      <c r="G233" s="55"/>
      <c r="H233" s="59"/>
      <c r="I233" s="60"/>
      <c r="J233" s="60"/>
      <c r="K233" s="60"/>
      <c r="L233" s="61"/>
      <c r="M233" s="62"/>
      <c r="N233" s="62"/>
      <c r="O233" s="62"/>
    </row>
    <row r="234" spans="1:15" ht="13.2" x14ac:dyDescent="0.25">
      <c r="A234" s="199" t="s">
        <v>730</v>
      </c>
      <c r="B234" s="199" t="s">
        <v>730</v>
      </c>
      <c r="C234" s="199" t="s">
        <v>730</v>
      </c>
      <c r="D234" s="199" t="s">
        <v>731</v>
      </c>
      <c r="E234" s="199"/>
      <c r="F234" s="199"/>
      <c r="G234" s="55"/>
      <c r="H234" s="59"/>
      <c r="I234" s="60"/>
      <c r="J234" s="60"/>
      <c r="K234" s="60"/>
      <c r="L234" s="61"/>
      <c r="M234" s="62"/>
      <c r="N234" s="62"/>
      <c r="O234" s="62"/>
    </row>
    <row r="235" spans="1:15" ht="13.2" x14ac:dyDescent="0.25">
      <c r="A235" s="199" t="s">
        <v>732</v>
      </c>
      <c r="B235" s="199" t="s">
        <v>732</v>
      </c>
      <c r="C235" s="199" t="s">
        <v>732</v>
      </c>
      <c r="D235" s="199" t="s">
        <v>733</v>
      </c>
      <c r="E235" s="199"/>
      <c r="F235" s="199"/>
      <c r="G235" s="55"/>
      <c r="H235" s="59"/>
      <c r="I235" s="60"/>
      <c r="J235" s="60"/>
      <c r="K235" s="60"/>
      <c r="L235" s="61"/>
      <c r="M235" s="62"/>
      <c r="N235" s="62"/>
      <c r="O235" s="62"/>
    </row>
    <row r="236" spans="1:15" ht="13.2" x14ac:dyDescent="0.25">
      <c r="A236" s="199" t="s">
        <v>734</v>
      </c>
      <c r="B236" s="199" t="s">
        <v>734</v>
      </c>
      <c r="C236" s="199" t="s">
        <v>734</v>
      </c>
      <c r="D236" s="199" t="s">
        <v>735</v>
      </c>
      <c r="E236" s="199"/>
      <c r="F236" s="199"/>
      <c r="G236" s="55"/>
      <c r="H236" s="59"/>
      <c r="I236" s="60"/>
      <c r="J236" s="60"/>
      <c r="K236" s="60"/>
      <c r="L236" s="61"/>
      <c r="M236" s="62"/>
      <c r="N236" s="62"/>
      <c r="O236" s="62"/>
    </row>
    <row r="237" spans="1:15" ht="13.2" x14ac:dyDescent="0.25">
      <c r="A237" s="199" t="s">
        <v>736</v>
      </c>
      <c r="B237" s="199" t="s">
        <v>736</v>
      </c>
      <c r="C237" s="199" t="s">
        <v>736</v>
      </c>
      <c r="D237" s="199" t="s">
        <v>737</v>
      </c>
      <c r="E237" s="199"/>
      <c r="F237" s="199"/>
      <c r="G237" s="55"/>
      <c r="H237" s="59"/>
      <c r="I237" s="60"/>
      <c r="J237" s="60"/>
      <c r="K237" s="60"/>
      <c r="L237" s="61"/>
      <c r="M237" s="62"/>
      <c r="N237" s="62"/>
      <c r="O237" s="62"/>
    </row>
    <row r="238" spans="1:15" ht="13.2" x14ac:dyDescent="0.25">
      <c r="A238" s="199" t="s">
        <v>738</v>
      </c>
      <c r="B238" s="199" t="s">
        <v>738</v>
      </c>
      <c r="C238" s="199" t="s">
        <v>738</v>
      </c>
      <c r="D238" s="199" t="s">
        <v>739</v>
      </c>
      <c r="E238" s="199"/>
      <c r="F238" s="199"/>
      <c r="G238" s="55"/>
      <c r="H238" s="59"/>
      <c r="I238" s="60"/>
      <c r="J238" s="60"/>
      <c r="K238" s="60"/>
      <c r="L238" s="61"/>
      <c r="M238" s="62"/>
      <c r="N238" s="62"/>
      <c r="O238" s="62"/>
    </row>
    <row r="239" spans="1:15" ht="13.2" x14ac:dyDescent="0.25">
      <c r="A239" s="199" t="s">
        <v>740</v>
      </c>
      <c r="B239" s="199" t="s">
        <v>740</v>
      </c>
      <c r="C239" s="199" t="s">
        <v>740</v>
      </c>
      <c r="D239" s="199" t="s">
        <v>741</v>
      </c>
      <c r="E239" s="199"/>
      <c r="F239" s="199"/>
      <c r="G239" s="55"/>
      <c r="H239" s="59"/>
      <c r="I239" s="60"/>
      <c r="J239" s="60"/>
      <c r="K239" s="60"/>
      <c r="L239" s="61"/>
      <c r="M239" s="62"/>
      <c r="N239" s="62"/>
      <c r="O239" s="62"/>
    </row>
    <row r="240" spans="1:15" ht="13.2" x14ac:dyDescent="0.25">
      <c r="A240" s="199" t="s">
        <v>742</v>
      </c>
      <c r="B240" s="199" t="s">
        <v>742</v>
      </c>
      <c r="C240" s="199" t="s">
        <v>742</v>
      </c>
      <c r="D240" s="199" t="s">
        <v>743</v>
      </c>
      <c r="E240" s="199"/>
      <c r="F240" s="199"/>
      <c r="G240" s="55"/>
      <c r="H240" s="59"/>
      <c r="I240" s="60"/>
      <c r="J240" s="60"/>
      <c r="K240" s="60"/>
      <c r="L240" s="61"/>
      <c r="M240" s="62"/>
      <c r="N240" s="62"/>
      <c r="O240" s="62"/>
    </row>
    <row r="241" spans="1:15" ht="13.2" x14ac:dyDescent="0.25">
      <c r="A241" s="199" t="s">
        <v>744</v>
      </c>
      <c r="B241" s="199" t="s">
        <v>744</v>
      </c>
      <c r="C241" s="199" t="s">
        <v>744</v>
      </c>
      <c r="D241" s="199" t="s">
        <v>745</v>
      </c>
      <c r="E241" s="199"/>
      <c r="F241" s="199"/>
      <c r="G241" s="55"/>
      <c r="H241" s="59"/>
      <c r="I241" s="60"/>
      <c r="J241" s="60"/>
      <c r="K241" s="60"/>
      <c r="L241" s="61"/>
      <c r="M241" s="62"/>
      <c r="N241" s="62"/>
      <c r="O241" s="62"/>
    </row>
    <row r="242" spans="1:15" ht="13.2" x14ac:dyDescent="0.25">
      <c r="A242" s="199" t="s">
        <v>746</v>
      </c>
      <c r="B242" s="199" t="s">
        <v>746</v>
      </c>
      <c r="C242" s="199" t="s">
        <v>746</v>
      </c>
      <c r="D242" s="199" t="s">
        <v>747</v>
      </c>
      <c r="E242" s="199"/>
      <c r="F242" s="199"/>
      <c r="G242" s="55"/>
      <c r="H242" s="59"/>
      <c r="I242" s="60"/>
      <c r="J242" s="60"/>
      <c r="K242" s="60"/>
      <c r="L242" s="61"/>
      <c r="M242" s="62"/>
      <c r="N242" s="62"/>
      <c r="O242" s="62"/>
    </row>
    <row r="243" spans="1:15" ht="13.2" x14ac:dyDescent="0.25">
      <c r="A243" s="199" t="s">
        <v>748</v>
      </c>
      <c r="B243" s="199" t="s">
        <v>748</v>
      </c>
      <c r="C243" s="199" t="s">
        <v>748</v>
      </c>
      <c r="D243" s="199" t="s">
        <v>749</v>
      </c>
      <c r="E243" s="199"/>
      <c r="F243" s="199"/>
      <c r="G243" s="55"/>
      <c r="H243" s="59"/>
      <c r="I243" s="60"/>
      <c r="J243" s="60"/>
      <c r="K243" s="60"/>
      <c r="L243" s="61"/>
      <c r="M243" s="62"/>
      <c r="N243" s="62"/>
      <c r="O243" s="62"/>
    </row>
    <row r="244" spans="1:15" ht="13.2" x14ac:dyDescent="0.25">
      <c r="A244" s="199" t="s">
        <v>750</v>
      </c>
      <c r="B244" s="199" t="s">
        <v>750</v>
      </c>
      <c r="C244" s="199" t="s">
        <v>750</v>
      </c>
      <c r="D244" s="199" t="s">
        <v>751</v>
      </c>
      <c r="E244" s="199"/>
      <c r="F244" s="199"/>
      <c r="G244" s="55"/>
      <c r="H244" s="59"/>
      <c r="I244" s="60"/>
      <c r="J244" s="60"/>
      <c r="K244" s="60"/>
      <c r="L244" s="61"/>
      <c r="M244" s="62"/>
      <c r="N244" s="62"/>
      <c r="O244" s="62"/>
    </row>
    <row r="245" spans="1:15" ht="13.2" x14ac:dyDescent="0.25">
      <c r="A245" s="199" t="s">
        <v>752</v>
      </c>
      <c r="B245" s="199" t="s">
        <v>752</v>
      </c>
      <c r="C245" s="199" t="s">
        <v>752</v>
      </c>
      <c r="D245" s="199" t="s">
        <v>753</v>
      </c>
      <c r="E245" s="199"/>
      <c r="F245" s="199"/>
      <c r="G245" s="55"/>
      <c r="H245" s="59"/>
      <c r="I245" s="60"/>
      <c r="J245" s="60"/>
      <c r="K245" s="60"/>
      <c r="L245" s="61"/>
      <c r="M245" s="62"/>
      <c r="N245" s="62"/>
      <c r="O245" s="62"/>
    </row>
    <row r="246" spans="1:15" ht="13.2" x14ac:dyDescent="0.25">
      <c r="A246" s="199" t="s">
        <v>754</v>
      </c>
      <c r="B246" s="199" t="s">
        <v>754</v>
      </c>
      <c r="C246" s="199" t="s">
        <v>754</v>
      </c>
      <c r="D246" s="199" t="s">
        <v>755</v>
      </c>
      <c r="E246" s="199"/>
      <c r="F246" s="199"/>
      <c r="G246" s="55"/>
      <c r="H246" s="59"/>
      <c r="I246" s="60"/>
      <c r="J246" s="60"/>
      <c r="K246" s="60"/>
      <c r="L246" s="61"/>
      <c r="M246" s="62"/>
      <c r="N246" s="62"/>
      <c r="O246" s="62"/>
    </row>
    <row r="247" spans="1:15" ht="13.2" x14ac:dyDescent="0.25">
      <c r="A247" s="199" t="s">
        <v>756</v>
      </c>
      <c r="B247" s="199" t="s">
        <v>756</v>
      </c>
      <c r="C247" s="199" t="s">
        <v>756</v>
      </c>
      <c r="D247" s="199" t="s">
        <v>757</v>
      </c>
      <c r="E247" s="199"/>
      <c r="F247" s="199"/>
      <c r="G247" s="55"/>
      <c r="H247" s="59"/>
      <c r="I247" s="60"/>
      <c r="J247" s="60"/>
      <c r="K247" s="60"/>
      <c r="L247" s="61"/>
      <c r="M247" s="62"/>
      <c r="N247" s="62"/>
      <c r="O247" s="62"/>
    </row>
    <row r="248" spans="1:15" ht="13.2" x14ac:dyDescent="0.25">
      <c r="A248" s="199" t="s">
        <v>758</v>
      </c>
      <c r="B248" s="199" t="s">
        <v>758</v>
      </c>
      <c r="C248" s="199" t="s">
        <v>758</v>
      </c>
      <c r="D248" s="199" t="s">
        <v>759</v>
      </c>
      <c r="E248" s="199"/>
      <c r="F248" s="199"/>
      <c r="G248" s="55"/>
      <c r="H248" s="59"/>
      <c r="I248" s="60"/>
      <c r="J248" s="60"/>
      <c r="K248" s="60"/>
      <c r="L248" s="61"/>
      <c r="M248" s="62"/>
      <c r="N248" s="62"/>
      <c r="O248" s="62"/>
    </row>
    <row r="249" spans="1:15" ht="13.2" x14ac:dyDescent="0.25">
      <c r="A249" s="199" t="s">
        <v>760</v>
      </c>
      <c r="B249" s="199" t="s">
        <v>760</v>
      </c>
      <c r="C249" s="199" t="s">
        <v>760</v>
      </c>
      <c r="D249" s="199" t="s">
        <v>761</v>
      </c>
      <c r="E249" s="199"/>
      <c r="F249" s="199"/>
      <c r="G249" s="55"/>
      <c r="H249" s="59"/>
      <c r="I249" s="60"/>
      <c r="J249" s="60"/>
      <c r="K249" s="60"/>
      <c r="L249" s="61"/>
      <c r="M249" s="62"/>
      <c r="N249" s="62"/>
      <c r="O249" s="62"/>
    </row>
    <row r="250" spans="1:15" ht="13.2" x14ac:dyDescent="0.25">
      <c r="A250" s="199" t="s">
        <v>762</v>
      </c>
      <c r="B250" s="199" t="s">
        <v>762</v>
      </c>
      <c r="C250" s="199" t="s">
        <v>762</v>
      </c>
      <c r="D250" s="199" t="s">
        <v>763</v>
      </c>
      <c r="E250" s="199"/>
      <c r="F250" s="199"/>
      <c r="G250" s="55"/>
      <c r="H250" s="59"/>
      <c r="I250" s="60"/>
      <c r="J250" s="60"/>
      <c r="K250" s="60"/>
      <c r="L250" s="61"/>
      <c r="M250" s="62"/>
      <c r="N250" s="62"/>
      <c r="O250" s="62"/>
    </row>
    <row r="251" spans="1:15" ht="13.2" x14ac:dyDescent="0.25">
      <c r="A251" s="199" t="s">
        <v>764</v>
      </c>
      <c r="B251" s="199" t="s">
        <v>764</v>
      </c>
      <c r="C251" s="199" t="s">
        <v>764</v>
      </c>
      <c r="D251" s="199" t="s">
        <v>765</v>
      </c>
      <c r="E251" s="199"/>
      <c r="F251" s="199"/>
      <c r="G251" s="55"/>
      <c r="H251" s="59"/>
      <c r="I251" s="60"/>
      <c r="J251" s="60"/>
      <c r="K251" s="60"/>
      <c r="L251" s="61"/>
      <c r="M251" s="62"/>
      <c r="N251" s="62"/>
      <c r="O251" s="62"/>
    </row>
    <row r="252" spans="1:15" ht="13.2" x14ac:dyDescent="0.25">
      <c r="A252" s="199" t="s">
        <v>766</v>
      </c>
      <c r="B252" s="199" t="s">
        <v>766</v>
      </c>
      <c r="C252" s="199" t="s">
        <v>766</v>
      </c>
      <c r="D252" s="199" t="s">
        <v>767</v>
      </c>
      <c r="E252" s="199"/>
      <c r="F252" s="199"/>
      <c r="G252" s="55"/>
      <c r="H252" s="59"/>
      <c r="I252" s="60"/>
      <c r="J252" s="60"/>
      <c r="K252" s="60"/>
      <c r="L252" s="61"/>
      <c r="M252" s="62"/>
      <c r="N252" s="62"/>
      <c r="O252" s="62"/>
    </row>
    <row r="253" spans="1:15" ht="13.2" x14ac:dyDescent="0.25">
      <c r="A253" s="199" t="s">
        <v>768</v>
      </c>
      <c r="B253" s="199" t="s">
        <v>768</v>
      </c>
      <c r="C253" s="199" t="s">
        <v>768</v>
      </c>
      <c r="D253" s="199" t="s">
        <v>769</v>
      </c>
      <c r="E253" s="199"/>
      <c r="F253" s="199"/>
      <c r="G253" s="55"/>
      <c r="H253" s="59"/>
      <c r="I253" s="60"/>
      <c r="J253" s="60"/>
      <c r="K253" s="60"/>
      <c r="L253" s="61"/>
      <c r="M253" s="62"/>
      <c r="N253" s="62"/>
      <c r="O253" s="62"/>
    </row>
    <row r="254" spans="1:15" ht="13.2" x14ac:dyDescent="0.25">
      <c r="A254" s="199" t="s">
        <v>770</v>
      </c>
      <c r="B254" s="199" t="s">
        <v>770</v>
      </c>
      <c r="C254" s="199" t="s">
        <v>770</v>
      </c>
      <c r="D254" s="199" t="s">
        <v>771</v>
      </c>
      <c r="E254" s="199"/>
      <c r="F254" s="199"/>
      <c r="G254" s="55"/>
      <c r="H254" s="59"/>
      <c r="I254" s="60"/>
      <c r="J254" s="60"/>
      <c r="K254" s="60"/>
      <c r="L254" s="61"/>
      <c r="M254" s="62"/>
      <c r="N254" s="62"/>
      <c r="O254" s="62"/>
    </row>
    <row r="255" spans="1:15" ht="13.2" x14ac:dyDescent="0.25">
      <c r="A255" s="199" t="s">
        <v>772</v>
      </c>
      <c r="B255" s="199" t="s">
        <v>772</v>
      </c>
      <c r="C255" s="199" t="s">
        <v>772</v>
      </c>
      <c r="D255" s="199" t="s">
        <v>773</v>
      </c>
      <c r="E255" s="199"/>
      <c r="F255" s="199"/>
      <c r="G255" s="55"/>
      <c r="H255" s="59"/>
      <c r="I255" s="60"/>
      <c r="J255" s="60"/>
      <c r="K255" s="60"/>
      <c r="L255" s="61"/>
      <c r="M255" s="62"/>
      <c r="N255" s="62"/>
      <c r="O255" s="62"/>
    </row>
    <row r="256" spans="1:15" ht="13.2" x14ac:dyDescent="0.25">
      <c r="A256" s="199" t="s">
        <v>774</v>
      </c>
      <c r="B256" s="199" t="s">
        <v>774</v>
      </c>
      <c r="C256" s="199" t="s">
        <v>774</v>
      </c>
      <c r="D256" s="199" t="s">
        <v>775</v>
      </c>
      <c r="E256" s="199"/>
      <c r="F256" s="199"/>
      <c r="G256" s="55"/>
      <c r="H256" s="59"/>
      <c r="I256" s="60"/>
      <c r="J256" s="60"/>
      <c r="K256" s="60"/>
      <c r="L256" s="61"/>
      <c r="M256" s="62"/>
      <c r="N256" s="62"/>
      <c r="O256" s="62"/>
    </row>
    <row r="257" spans="1:15" ht="13.2" x14ac:dyDescent="0.25">
      <c r="A257" s="199" t="s">
        <v>776</v>
      </c>
      <c r="B257" s="199" t="s">
        <v>776</v>
      </c>
      <c r="C257" s="199" t="s">
        <v>776</v>
      </c>
      <c r="D257" s="199" t="s">
        <v>777</v>
      </c>
      <c r="E257" s="199"/>
      <c r="F257" s="199"/>
      <c r="G257" s="55"/>
      <c r="H257" s="59"/>
      <c r="I257" s="60"/>
      <c r="J257" s="60"/>
      <c r="K257" s="60"/>
      <c r="L257" s="61"/>
      <c r="M257" s="62"/>
      <c r="N257" s="62"/>
      <c r="O257" s="62"/>
    </row>
    <row r="258" spans="1:15" ht="13.2" x14ac:dyDescent="0.25">
      <c r="A258" s="199" t="s">
        <v>778</v>
      </c>
      <c r="B258" s="199" t="s">
        <v>778</v>
      </c>
      <c r="C258" s="199" t="s">
        <v>778</v>
      </c>
      <c r="D258" s="199" t="s">
        <v>779</v>
      </c>
      <c r="E258" s="199"/>
      <c r="F258" s="199"/>
      <c r="G258" s="55"/>
      <c r="H258" s="59"/>
      <c r="I258" s="60"/>
      <c r="J258" s="60"/>
      <c r="K258" s="60"/>
      <c r="L258" s="61"/>
      <c r="M258" s="62"/>
      <c r="N258" s="62"/>
      <c r="O258" s="62"/>
    </row>
    <row r="259" spans="1:15" ht="13.2" x14ac:dyDescent="0.25">
      <c r="A259" s="199" t="s">
        <v>780</v>
      </c>
      <c r="B259" s="199" t="s">
        <v>780</v>
      </c>
      <c r="C259" s="199" t="s">
        <v>780</v>
      </c>
      <c r="D259" s="199" t="s">
        <v>781</v>
      </c>
      <c r="E259" s="199"/>
      <c r="F259" s="199"/>
      <c r="G259" s="55"/>
      <c r="H259" s="59"/>
      <c r="I259" s="60"/>
      <c r="J259" s="60"/>
      <c r="K259" s="60"/>
      <c r="L259" s="61"/>
      <c r="M259" s="62"/>
      <c r="N259" s="62"/>
      <c r="O259" s="62"/>
    </row>
    <row r="260" spans="1:15" ht="13.2" x14ac:dyDescent="0.25">
      <c r="A260" s="199" t="s">
        <v>782</v>
      </c>
      <c r="B260" s="199" t="s">
        <v>782</v>
      </c>
      <c r="C260" s="199" t="s">
        <v>782</v>
      </c>
      <c r="D260" s="199" t="s">
        <v>783</v>
      </c>
      <c r="E260" s="199"/>
      <c r="F260" s="199"/>
      <c r="G260" s="55"/>
      <c r="H260" s="59"/>
      <c r="I260" s="60"/>
      <c r="J260" s="60"/>
      <c r="K260" s="60"/>
      <c r="L260" s="61"/>
      <c r="M260" s="62"/>
      <c r="N260" s="62"/>
      <c r="O260" s="62"/>
    </row>
    <row r="261" spans="1:15" ht="13.2" x14ac:dyDescent="0.25">
      <c r="A261" s="199" t="s">
        <v>784</v>
      </c>
      <c r="B261" s="199" t="s">
        <v>784</v>
      </c>
      <c r="C261" s="199" t="s">
        <v>784</v>
      </c>
      <c r="D261" s="199" t="s">
        <v>785</v>
      </c>
      <c r="E261" s="199"/>
      <c r="F261" s="199"/>
      <c r="G261" s="55"/>
      <c r="H261" s="59"/>
      <c r="I261" s="60"/>
      <c r="J261" s="60"/>
      <c r="K261" s="60"/>
      <c r="L261" s="61"/>
      <c r="M261" s="62"/>
      <c r="N261" s="62"/>
      <c r="O261" s="62"/>
    </row>
    <row r="262" spans="1:15" ht="13.2" x14ac:dyDescent="0.25">
      <c r="A262" s="199" t="s">
        <v>786</v>
      </c>
      <c r="B262" s="199" t="s">
        <v>786</v>
      </c>
      <c r="C262" s="199" t="s">
        <v>786</v>
      </c>
      <c r="D262" s="199" t="s">
        <v>787</v>
      </c>
      <c r="E262" s="199"/>
      <c r="F262" s="199"/>
      <c r="G262" s="55"/>
      <c r="H262" s="59"/>
      <c r="I262" s="60"/>
      <c r="J262" s="60"/>
      <c r="K262" s="60"/>
      <c r="L262" s="61"/>
      <c r="M262" s="62"/>
      <c r="N262" s="62"/>
      <c r="O262" s="62"/>
    </row>
    <row r="263" spans="1:15" ht="13.2" x14ac:dyDescent="0.25">
      <c r="A263" s="199" t="s">
        <v>788</v>
      </c>
      <c r="B263" s="199" t="s">
        <v>788</v>
      </c>
      <c r="C263" s="199" t="s">
        <v>788</v>
      </c>
      <c r="D263" s="199" t="s">
        <v>789</v>
      </c>
      <c r="E263" s="199"/>
      <c r="F263" s="199"/>
      <c r="G263" s="55"/>
      <c r="H263" s="59"/>
      <c r="I263" s="60"/>
      <c r="J263" s="60"/>
      <c r="K263" s="60"/>
      <c r="L263" s="61"/>
      <c r="M263" s="62"/>
      <c r="N263" s="62"/>
      <c r="O263" s="62"/>
    </row>
    <row r="264" spans="1:15" ht="13.2" x14ac:dyDescent="0.25">
      <c r="A264" s="199" t="s">
        <v>790</v>
      </c>
      <c r="B264" s="199" t="s">
        <v>790</v>
      </c>
      <c r="C264" s="199" t="s">
        <v>790</v>
      </c>
      <c r="D264" s="199" t="s">
        <v>791</v>
      </c>
      <c r="E264" s="199"/>
      <c r="F264" s="199"/>
      <c r="G264" s="55"/>
      <c r="H264" s="59"/>
      <c r="I264" s="60"/>
      <c r="J264" s="60"/>
      <c r="K264" s="60"/>
      <c r="L264" s="61"/>
      <c r="M264" s="62"/>
      <c r="N264" s="62"/>
      <c r="O264" s="62"/>
    </row>
    <row r="265" spans="1:15" ht="13.2" x14ac:dyDescent="0.25">
      <c r="A265" s="199" t="s">
        <v>792</v>
      </c>
      <c r="B265" s="199" t="s">
        <v>792</v>
      </c>
      <c r="C265" s="199" t="s">
        <v>792</v>
      </c>
      <c r="D265" s="199" t="s">
        <v>793</v>
      </c>
      <c r="E265" s="199"/>
      <c r="F265" s="199"/>
      <c r="G265" s="55"/>
      <c r="H265" s="59"/>
      <c r="I265" s="60"/>
      <c r="J265" s="60"/>
      <c r="K265" s="60"/>
      <c r="L265" s="61"/>
      <c r="M265" s="62"/>
      <c r="N265" s="62"/>
      <c r="O265" s="62"/>
    </row>
    <row r="266" spans="1:15" ht="13.2" x14ac:dyDescent="0.25">
      <c r="A266" s="199" t="s">
        <v>794</v>
      </c>
      <c r="B266" s="199" t="s">
        <v>794</v>
      </c>
      <c r="C266" s="199" t="s">
        <v>794</v>
      </c>
      <c r="D266" s="199" t="s">
        <v>795</v>
      </c>
      <c r="E266" s="199"/>
      <c r="F266" s="199"/>
      <c r="G266" s="55"/>
      <c r="H266" s="59"/>
      <c r="I266" s="60"/>
      <c r="J266" s="60"/>
      <c r="K266" s="60"/>
      <c r="L266" s="61"/>
      <c r="M266" s="62"/>
      <c r="N266" s="62"/>
      <c r="O266" s="62"/>
    </row>
    <row r="267" spans="1:15" ht="13.2" x14ac:dyDescent="0.25">
      <c r="A267" s="199" t="s">
        <v>796</v>
      </c>
      <c r="B267" s="199" t="s">
        <v>796</v>
      </c>
      <c r="C267" s="199" t="s">
        <v>796</v>
      </c>
      <c r="D267" s="199" t="s">
        <v>797</v>
      </c>
      <c r="E267" s="199"/>
      <c r="F267" s="199"/>
      <c r="G267" s="55"/>
      <c r="H267" s="59"/>
      <c r="I267" s="60"/>
      <c r="J267" s="60"/>
      <c r="K267" s="60"/>
      <c r="L267" s="61"/>
      <c r="M267" s="62"/>
      <c r="N267" s="62"/>
      <c r="O267" s="62"/>
    </row>
    <row r="268" spans="1:15" ht="13.2" x14ac:dyDescent="0.25">
      <c r="A268" s="199" t="s">
        <v>798</v>
      </c>
      <c r="B268" s="199" t="s">
        <v>798</v>
      </c>
      <c r="C268" s="199" t="s">
        <v>798</v>
      </c>
      <c r="D268" s="199" t="s">
        <v>799</v>
      </c>
      <c r="E268" s="199"/>
      <c r="F268" s="199"/>
      <c r="G268" s="55"/>
      <c r="H268" s="59"/>
      <c r="I268" s="60"/>
      <c r="J268" s="60"/>
      <c r="K268" s="60"/>
      <c r="L268" s="61"/>
      <c r="M268" s="62"/>
      <c r="N268" s="62"/>
      <c r="O268" s="62"/>
    </row>
    <row r="269" spans="1:15" ht="13.2" x14ac:dyDescent="0.25">
      <c r="A269" s="199" t="s">
        <v>800</v>
      </c>
      <c r="B269" s="199" t="s">
        <v>800</v>
      </c>
      <c r="C269" s="199" t="s">
        <v>800</v>
      </c>
      <c r="D269" s="199" t="s">
        <v>801</v>
      </c>
      <c r="E269" s="199"/>
      <c r="F269" s="199"/>
      <c r="G269" s="55"/>
      <c r="H269" s="59"/>
      <c r="I269" s="60"/>
      <c r="J269" s="60"/>
      <c r="K269" s="60"/>
      <c r="L269" s="61"/>
      <c r="M269" s="62"/>
      <c r="N269" s="62"/>
      <c r="O269" s="62"/>
    </row>
    <row r="270" spans="1:15" ht="13.2" x14ac:dyDescent="0.25">
      <c r="A270" s="199" t="s">
        <v>802</v>
      </c>
      <c r="B270" s="199" t="s">
        <v>802</v>
      </c>
      <c r="C270" s="199" t="s">
        <v>802</v>
      </c>
      <c r="D270" s="199" t="s">
        <v>803</v>
      </c>
      <c r="E270" s="199"/>
      <c r="F270" s="199"/>
      <c r="G270" s="55"/>
      <c r="H270" s="59"/>
      <c r="I270" s="60"/>
      <c r="J270" s="60"/>
      <c r="K270" s="60"/>
      <c r="L270" s="61"/>
      <c r="M270" s="62"/>
      <c r="N270" s="62"/>
      <c r="O270" s="62"/>
    </row>
    <row r="271" spans="1:15" ht="13.2" x14ac:dyDescent="0.25">
      <c r="A271" s="199" t="s">
        <v>804</v>
      </c>
      <c r="B271" s="199" t="s">
        <v>804</v>
      </c>
      <c r="C271" s="199" t="s">
        <v>804</v>
      </c>
      <c r="D271" s="199" t="s">
        <v>805</v>
      </c>
      <c r="E271" s="199"/>
      <c r="F271" s="199"/>
      <c r="G271" s="55"/>
      <c r="H271" s="59"/>
      <c r="I271" s="60"/>
      <c r="J271" s="60"/>
      <c r="K271" s="60"/>
      <c r="L271" s="61"/>
      <c r="M271" s="62"/>
      <c r="N271" s="62"/>
      <c r="O271" s="62"/>
    </row>
    <row r="272" spans="1:15" ht="13.2" x14ac:dyDescent="0.25">
      <c r="A272" s="199" t="s">
        <v>806</v>
      </c>
      <c r="B272" s="199" t="s">
        <v>806</v>
      </c>
      <c r="C272" s="199" t="s">
        <v>806</v>
      </c>
      <c r="D272" s="199" t="s">
        <v>807</v>
      </c>
      <c r="E272" s="199"/>
      <c r="F272" s="199"/>
      <c r="G272" s="55"/>
      <c r="H272" s="59"/>
      <c r="I272" s="60"/>
      <c r="J272" s="60"/>
      <c r="K272" s="60"/>
      <c r="L272" s="61"/>
      <c r="M272" s="62"/>
      <c r="N272" s="62"/>
      <c r="O272" s="62"/>
    </row>
    <row r="273" spans="1:15" ht="13.2" x14ac:dyDescent="0.25">
      <c r="A273" s="199" t="s">
        <v>808</v>
      </c>
      <c r="B273" s="199" t="s">
        <v>808</v>
      </c>
      <c r="C273" s="199" t="s">
        <v>808</v>
      </c>
      <c r="D273" s="199" t="s">
        <v>809</v>
      </c>
      <c r="E273" s="199"/>
      <c r="F273" s="199"/>
      <c r="G273" s="55"/>
      <c r="H273" s="59"/>
      <c r="I273" s="60"/>
      <c r="J273" s="60"/>
      <c r="K273" s="60"/>
      <c r="L273" s="61"/>
      <c r="M273" s="62"/>
      <c r="N273" s="62"/>
      <c r="O273" s="62"/>
    </row>
    <row r="274" spans="1:15" ht="13.2" x14ac:dyDescent="0.25">
      <c r="A274" s="199" t="s">
        <v>810</v>
      </c>
      <c r="B274" s="199" t="s">
        <v>810</v>
      </c>
      <c r="C274" s="199" t="s">
        <v>810</v>
      </c>
      <c r="D274" s="199" t="s">
        <v>811</v>
      </c>
      <c r="E274" s="199"/>
      <c r="F274" s="199"/>
      <c r="G274" s="55"/>
      <c r="H274" s="59"/>
      <c r="I274" s="60"/>
      <c r="J274" s="60"/>
      <c r="K274" s="60"/>
      <c r="L274" s="61"/>
      <c r="M274" s="62"/>
      <c r="N274" s="62"/>
      <c r="O274" s="62"/>
    </row>
    <row r="275" spans="1:15" ht="13.2" x14ac:dyDescent="0.25">
      <c r="A275" s="199" t="s">
        <v>812</v>
      </c>
      <c r="B275" s="199" t="s">
        <v>812</v>
      </c>
      <c r="C275" s="199" t="s">
        <v>812</v>
      </c>
      <c r="D275" s="199" t="s">
        <v>813</v>
      </c>
      <c r="E275" s="199"/>
      <c r="F275" s="199"/>
      <c r="G275" s="55"/>
      <c r="H275" s="59"/>
      <c r="I275" s="60"/>
      <c r="J275" s="60"/>
      <c r="K275" s="60"/>
      <c r="L275" s="61"/>
      <c r="M275" s="62"/>
      <c r="N275" s="62"/>
      <c r="O275" s="62"/>
    </row>
    <row r="276" spans="1:15" ht="13.2" x14ac:dyDescent="0.25">
      <c r="A276" s="199" t="s">
        <v>814</v>
      </c>
      <c r="B276" s="199" t="s">
        <v>814</v>
      </c>
      <c r="C276" s="199" t="s">
        <v>814</v>
      </c>
      <c r="D276" s="199" t="s">
        <v>815</v>
      </c>
      <c r="E276" s="199"/>
      <c r="F276" s="199"/>
      <c r="G276" s="55"/>
      <c r="H276" s="59"/>
      <c r="I276" s="60"/>
      <c r="J276" s="60"/>
      <c r="K276" s="60"/>
      <c r="L276" s="61"/>
      <c r="M276" s="62"/>
      <c r="N276" s="62"/>
      <c r="O276" s="62"/>
    </row>
    <row r="277" spans="1:15" ht="13.2" x14ac:dyDescent="0.25">
      <c r="A277" s="199" t="s">
        <v>816</v>
      </c>
      <c r="B277" s="199" t="s">
        <v>816</v>
      </c>
      <c r="C277" s="199" t="s">
        <v>816</v>
      </c>
      <c r="D277" s="199" t="s">
        <v>817</v>
      </c>
      <c r="E277" s="199"/>
      <c r="F277" s="199"/>
      <c r="G277" s="55"/>
      <c r="H277" s="59"/>
      <c r="I277" s="60"/>
      <c r="J277" s="60"/>
      <c r="K277" s="60"/>
      <c r="L277" s="61"/>
      <c r="M277" s="62"/>
      <c r="N277" s="62"/>
      <c r="O277" s="62"/>
    </row>
    <row r="278" spans="1:15" ht="13.2" x14ac:dyDescent="0.25">
      <c r="A278" s="199" t="s">
        <v>818</v>
      </c>
      <c r="B278" s="199" t="s">
        <v>818</v>
      </c>
      <c r="C278" s="199" t="s">
        <v>818</v>
      </c>
      <c r="D278" s="199" t="s">
        <v>819</v>
      </c>
      <c r="E278" s="199"/>
      <c r="F278" s="199"/>
      <c r="G278" s="55"/>
      <c r="H278" s="59"/>
      <c r="I278" s="60"/>
      <c r="J278" s="60"/>
      <c r="K278" s="60"/>
      <c r="L278" s="61"/>
      <c r="M278" s="62"/>
      <c r="N278" s="62"/>
      <c r="O278" s="62"/>
    </row>
    <row r="279" spans="1:15" ht="13.2" x14ac:dyDescent="0.25">
      <c r="A279" s="199" t="s">
        <v>820</v>
      </c>
      <c r="B279" s="199" t="s">
        <v>820</v>
      </c>
      <c r="C279" s="199" t="s">
        <v>820</v>
      </c>
      <c r="D279" s="199" t="s">
        <v>821</v>
      </c>
      <c r="E279" s="199"/>
      <c r="F279" s="199"/>
      <c r="G279" s="55"/>
      <c r="H279" s="59"/>
      <c r="I279" s="60"/>
      <c r="J279" s="60"/>
      <c r="K279" s="60"/>
      <c r="L279" s="61"/>
      <c r="M279" s="62"/>
      <c r="N279" s="62"/>
      <c r="O279" s="62"/>
    </row>
    <row r="280" spans="1:15" ht="13.2" x14ac:dyDescent="0.25">
      <c r="A280" s="199" t="s">
        <v>822</v>
      </c>
      <c r="B280" s="199" t="s">
        <v>822</v>
      </c>
      <c r="C280" s="199" t="s">
        <v>822</v>
      </c>
      <c r="D280" s="199" t="s">
        <v>823</v>
      </c>
      <c r="E280" s="199"/>
      <c r="F280" s="199"/>
      <c r="G280" s="55"/>
      <c r="H280" s="59"/>
      <c r="I280" s="60"/>
      <c r="J280" s="60"/>
      <c r="K280" s="60"/>
      <c r="L280" s="61"/>
      <c r="M280" s="62"/>
      <c r="N280" s="62"/>
      <c r="O280" s="62"/>
    </row>
    <row r="281" spans="1:15" ht="13.2" x14ac:dyDescent="0.25">
      <c r="A281" s="199" t="s">
        <v>824</v>
      </c>
      <c r="B281" s="199" t="s">
        <v>824</v>
      </c>
      <c r="C281" s="199" t="s">
        <v>824</v>
      </c>
      <c r="D281" s="199" t="s">
        <v>825</v>
      </c>
      <c r="E281" s="199"/>
      <c r="F281" s="199"/>
      <c r="G281" s="55"/>
      <c r="H281" s="59"/>
      <c r="I281" s="60"/>
      <c r="J281" s="60"/>
      <c r="K281" s="60"/>
      <c r="L281" s="61"/>
      <c r="M281" s="62"/>
      <c r="N281" s="62"/>
      <c r="O281" s="62"/>
    </row>
    <row r="282" spans="1:15" ht="13.2" x14ac:dyDescent="0.25">
      <c r="A282" s="199" t="s">
        <v>826</v>
      </c>
      <c r="B282" s="199" t="s">
        <v>826</v>
      </c>
      <c r="C282" s="199" t="s">
        <v>826</v>
      </c>
      <c r="D282" s="199" t="s">
        <v>827</v>
      </c>
      <c r="E282" s="199"/>
      <c r="F282" s="199"/>
      <c r="G282" s="55"/>
      <c r="H282" s="59"/>
      <c r="I282" s="60"/>
      <c r="J282" s="60"/>
      <c r="K282" s="60"/>
      <c r="L282" s="61"/>
      <c r="M282" s="62"/>
      <c r="N282" s="62"/>
      <c r="O282" s="62"/>
    </row>
    <row r="283" spans="1:15" ht="13.2" x14ac:dyDescent="0.25">
      <c r="A283" s="199" t="s">
        <v>828</v>
      </c>
      <c r="B283" s="199" t="s">
        <v>828</v>
      </c>
      <c r="C283" s="199" t="s">
        <v>828</v>
      </c>
      <c r="D283" s="199" t="s">
        <v>829</v>
      </c>
      <c r="E283" s="199"/>
      <c r="F283" s="199"/>
      <c r="G283" s="55"/>
      <c r="H283" s="59"/>
      <c r="I283" s="60"/>
      <c r="J283" s="60"/>
      <c r="K283" s="60"/>
      <c r="L283" s="61"/>
      <c r="M283" s="62"/>
      <c r="N283" s="62"/>
      <c r="O283" s="62"/>
    </row>
    <row r="284" spans="1:15" ht="13.2" x14ac:dyDescent="0.25">
      <c r="A284" s="199" t="s">
        <v>830</v>
      </c>
      <c r="B284" s="199" t="s">
        <v>830</v>
      </c>
      <c r="C284" s="199" t="s">
        <v>830</v>
      </c>
      <c r="D284" s="199" t="s">
        <v>831</v>
      </c>
      <c r="E284" s="199"/>
      <c r="F284" s="199"/>
      <c r="G284" s="55"/>
      <c r="H284" s="59"/>
      <c r="I284" s="60"/>
      <c r="J284" s="60"/>
      <c r="K284" s="60"/>
      <c r="L284" s="61"/>
      <c r="M284" s="62"/>
      <c r="N284" s="62"/>
      <c r="O284" s="62"/>
    </row>
    <row r="285" spans="1:15" ht="13.2" x14ac:dyDescent="0.25">
      <c r="A285" s="199" t="s">
        <v>832</v>
      </c>
      <c r="B285" s="199" t="s">
        <v>832</v>
      </c>
      <c r="C285" s="199" t="s">
        <v>832</v>
      </c>
      <c r="D285" s="199" t="s">
        <v>833</v>
      </c>
      <c r="E285" s="199"/>
      <c r="F285" s="199"/>
      <c r="G285" s="55"/>
      <c r="H285" s="59"/>
      <c r="I285" s="60"/>
      <c r="J285" s="60"/>
      <c r="K285" s="60"/>
      <c r="L285" s="61"/>
      <c r="M285" s="62"/>
      <c r="N285" s="62"/>
      <c r="O285" s="62"/>
    </row>
    <row r="286" spans="1:15" ht="13.2" x14ac:dyDescent="0.25">
      <c r="A286" s="199" t="s">
        <v>834</v>
      </c>
      <c r="B286" s="199" t="s">
        <v>834</v>
      </c>
      <c r="C286" s="199" t="s">
        <v>834</v>
      </c>
      <c r="D286" s="199" t="s">
        <v>835</v>
      </c>
      <c r="E286" s="199"/>
      <c r="F286" s="199"/>
      <c r="G286" s="55"/>
      <c r="H286" s="59"/>
      <c r="I286" s="60"/>
      <c r="J286" s="60"/>
      <c r="K286" s="60"/>
      <c r="L286" s="61"/>
      <c r="M286" s="62"/>
      <c r="N286" s="62"/>
      <c r="O286" s="62"/>
    </row>
    <row r="287" spans="1:15" ht="13.2" x14ac:dyDescent="0.25">
      <c r="A287" s="199" t="s">
        <v>836</v>
      </c>
      <c r="B287" s="199" t="s">
        <v>836</v>
      </c>
      <c r="C287" s="199" t="s">
        <v>836</v>
      </c>
      <c r="D287" s="199" t="s">
        <v>837</v>
      </c>
      <c r="E287" s="199"/>
      <c r="F287" s="199"/>
      <c r="G287" s="55"/>
      <c r="H287" s="59"/>
      <c r="I287" s="60"/>
      <c r="J287" s="60"/>
      <c r="K287" s="60"/>
      <c r="L287" s="61"/>
      <c r="M287" s="62"/>
      <c r="N287" s="62"/>
      <c r="O287" s="62"/>
    </row>
    <row r="288" spans="1:15" ht="13.2" x14ac:dyDescent="0.25">
      <c r="A288" s="199" t="s">
        <v>838</v>
      </c>
      <c r="B288" s="199" t="s">
        <v>838</v>
      </c>
      <c r="C288" s="199" t="s">
        <v>838</v>
      </c>
      <c r="D288" s="199" t="s">
        <v>839</v>
      </c>
      <c r="E288" s="199"/>
      <c r="F288" s="199"/>
      <c r="G288" s="55"/>
      <c r="H288" s="59"/>
      <c r="I288" s="60"/>
      <c r="J288" s="60"/>
      <c r="K288" s="60"/>
      <c r="L288" s="61"/>
      <c r="M288" s="62"/>
      <c r="N288" s="62"/>
      <c r="O288" s="62"/>
    </row>
    <row r="289" spans="1:15" ht="13.2" x14ac:dyDescent="0.25">
      <c r="A289" s="199" t="s">
        <v>840</v>
      </c>
      <c r="B289" s="199" t="s">
        <v>840</v>
      </c>
      <c r="C289" s="199" t="s">
        <v>840</v>
      </c>
      <c r="D289" s="199" t="s">
        <v>841</v>
      </c>
      <c r="E289" s="199"/>
      <c r="F289" s="199"/>
      <c r="G289" s="55"/>
      <c r="H289" s="59"/>
      <c r="I289" s="60"/>
      <c r="J289" s="60"/>
      <c r="K289" s="60"/>
      <c r="L289" s="61"/>
      <c r="M289" s="62"/>
      <c r="N289" s="62"/>
      <c r="O289" s="62"/>
    </row>
    <row r="290" spans="1:15" ht="13.2" x14ac:dyDescent="0.25">
      <c r="A290" s="199" t="s">
        <v>842</v>
      </c>
      <c r="B290" s="199" t="s">
        <v>842</v>
      </c>
      <c r="C290" s="199" t="s">
        <v>842</v>
      </c>
      <c r="D290" s="199" t="s">
        <v>843</v>
      </c>
      <c r="E290" s="199"/>
      <c r="F290" s="199"/>
      <c r="G290" s="55"/>
      <c r="H290" s="59"/>
      <c r="I290" s="60"/>
      <c r="J290" s="60"/>
      <c r="K290" s="60"/>
      <c r="L290" s="61"/>
      <c r="M290" s="62"/>
      <c r="N290" s="62"/>
      <c r="O290" s="62"/>
    </row>
    <row r="291" spans="1:15" ht="13.2" x14ac:dyDescent="0.25">
      <c r="A291" s="199"/>
      <c r="B291" s="199"/>
      <c r="C291" s="199"/>
      <c r="D291" s="199"/>
      <c r="E291" s="199"/>
      <c r="F291" s="199"/>
      <c r="G291" s="55"/>
      <c r="H291" s="59"/>
      <c r="I291" s="60"/>
      <c r="J291" s="60"/>
      <c r="K291" s="60"/>
      <c r="L291" s="61"/>
      <c r="M291" s="62"/>
      <c r="N291" s="62"/>
      <c r="O291" s="62"/>
    </row>
  </sheetData>
  <autoFilter ref="A10:O291" xr:uid="{00000000-0009-0000-0000-000002000000}"/>
  <mergeCells count="12">
    <mergeCell ref="D6:F6"/>
    <mergeCell ref="A5:C5"/>
    <mergeCell ref="A6:C6"/>
    <mergeCell ref="D7:F7"/>
    <mergeCell ref="D8:F8"/>
    <mergeCell ref="A7:C7"/>
    <mergeCell ref="A8:C8"/>
    <mergeCell ref="F1:O1"/>
    <mergeCell ref="A2:O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83"/>
  <sheetViews>
    <sheetView zoomScale="90" zoomScaleNormal="90" zoomScaleSheetLayoutView="100" workbookViewId="0">
      <selection sqref="A1:H1"/>
    </sheetView>
  </sheetViews>
  <sheetFormatPr defaultColWidth="9.109375" defaultRowHeight="13.2" x14ac:dyDescent="0.25"/>
  <cols>
    <col min="1" max="1" width="15.88671875" style="49" bestFit="1" customWidth="1"/>
    <col min="2" max="2" width="15" style="49" bestFit="1" customWidth="1"/>
    <col min="3" max="3" width="15.6640625" style="56" bestFit="1" customWidth="1"/>
    <col min="4" max="4" width="50.6640625" style="56" customWidth="1"/>
    <col min="5" max="5" width="14.6640625" style="57" customWidth="1"/>
    <col min="6" max="7" width="14.6640625" style="58" customWidth="1"/>
    <col min="8" max="8" width="14.6640625" style="49" customWidth="1"/>
    <col min="9" max="9" width="15.5546875" style="49" customWidth="1"/>
    <col min="10" max="13" width="9.109375" style="49"/>
    <col min="14" max="14" width="9.44140625" style="49" bestFit="1" customWidth="1"/>
    <col min="15" max="16384" width="9.109375" style="49"/>
  </cols>
  <sheetData>
    <row r="1" spans="1:14" ht="66.75" customHeight="1" x14ac:dyDescent="0.25">
      <c r="A1" s="258" t="s">
        <v>111</v>
      </c>
      <c r="B1" s="258"/>
      <c r="C1" s="258"/>
      <c r="D1" s="258"/>
      <c r="E1" s="258"/>
      <c r="F1" s="258"/>
      <c r="G1" s="258"/>
      <c r="H1" s="258"/>
    </row>
    <row r="2" spans="1:14" s="50" customFormat="1" ht="25.5" customHeight="1" x14ac:dyDescent="0.25">
      <c r="A2" s="260" t="str">
        <f>Overview!B4&amp; " - Effective from "&amp;TEXT(Overview!D4,"D MMMM YYYY")&amp;" - "&amp;Overview!E4&amp;" EDCM import charges"</f>
        <v>Murphy Power Distribution Limited GSP_B - Effective from 1 April 2024 - Final EDCM import charges</v>
      </c>
      <c r="B2" s="261"/>
      <c r="C2" s="261"/>
      <c r="D2" s="261"/>
      <c r="E2" s="261"/>
      <c r="F2" s="261"/>
      <c r="G2" s="261"/>
      <c r="H2" s="262"/>
    </row>
    <row r="3" spans="1:14" s="74" customFormat="1" ht="17.399999999999999" x14ac:dyDescent="0.25">
      <c r="A3" s="75"/>
      <c r="B3" s="75"/>
      <c r="C3" s="75"/>
      <c r="D3" s="76"/>
      <c r="E3" s="77"/>
      <c r="F3" s="77"/>
      <c r="G3" s="78"/>
      <c r="H3" s="78"/>
      <c r="I3" s="73"/>
      <c r="J3" s="73"/>
      <c r="K3" s="73"/>
      <c r="L3" s="73"/>
      <c r="M3" s="73"/>
      <c r="N3" s="73"/>
    </row>
    <row r="4" spans="1:14" ht="60.75" customHeight="1" x14ac:dyDescent="0.25">
      <c r="A4" s="51" t="s">
        <v>98</v>
      </c>
      <c r="B4" s="52" t="s">
        <v>64</v>
      </c>
      <c r="C4" s="51" t="s">
        <v>65</v>
      </c>
      <c r="D4" s="53" t="s">
        <v>58</v>
      </c>
      <c r="E4" s="115" t="str">
        <f>'Annex 2 EHV charges'!H10</f>
        <v>Import
Super Red
unit charge
(p/kWh)</v>
      </c>
      <c r="F4" s="115" t="str">
        <f>'Annex 2 EHV charges'!I10</f>
        <v>Import
fixed charge
(p/day)</v>
      </c>
      <c r="G4" s="115" t="str">
        <f>'Annex 2 EHV charges'!J10</f>
        <v>Import
capacity charge
(p/kVA/day)</v>
      </c>
      <c r="H4" s="115" t="str">
        <f>'Annex 2 EHV charges'!K10</f>
        <v>Import
exceeded capacity charge
(p/kVA/day)</v>
      </c>
    </row>
    <row r="5" spans="1:14" x14ac:dyDescent="0.25">
      <c r="A5" s="81"/>
      <c r="B5" s="81"/>
      <c r="C5" s="82"/>
      <c r="D5" s="81"/>
      <c r="E5" s="86"/>
      <c r="F5" s="87"/>
      <c r="G5" s="88"/>
      <c r="H5" s="88"/>
    </row>
    <row r="6" spans="1:14" x14ac:dyDescent="0.25">
      <c r="A6" s="81"/>
      <c r="B6" s="81"/>
      <c r="C6" s="82"/>
      <c r="D6" s="81"/>
      <c r="E6" s="86"/>
      <c r="F6" s="87"/>
      <c r="G6" s="88"/>
      <c r="H6" s="88"/>
    </row>
    <row r="7" spans="1:14" x14ac:dyDescent="0.25">
      <c r="A7" s="81"/>
      <c r="B7" s="81"/>
      <c r="C7" s="82"/>
      <c r="D7" s="81"/>
      <c r="E7" s="86"/>
      <c r="F7" s="87"/>
      <c r="G7" s="88"/>
      <c r="H7" s="88"/>
    </row>
    <row r="8" spans="1:14" x14ac:dyDescent="0.25">
      <c r="A8" s="81"/>
      <c r="B8" s="81"/>
      <c r="C8" s="82"/>
      <c r="D8" s="81"/>
      <c r="E8" s="86"/>
      <c r="F8" s="87"/>
      <c r="G8" s="88"/>
      <c r="H8" s="88"/>
    </row>
    <row r="9" spans="1:14" x14ac:dyDescent="0.25">
      <c r="A9" s="81"/>
      <c r="B9" s="81"/>
      <c r="C9" s="82"/>
      <c r="D9" s="81"/>
      <c r="E9" s="86"/>
      <c r="F9" s="87"/>
      <c r="G9" s="88"/>
      <c r="H9" s="88"/>
    </row>
    <row r="10" spans="1:14" x14ac:dyDescent="0.25">
      <c r="A10" s="81"/>
      <c r="B10" s="81"/>
      <c r="C10" s="82"/>
      <c r="D10" s="81"/>
      <c r="E10" s="86"/>
      <c r="F10" s="87"/>
      <c r="G10" s="88"/>
      <c r="H10" s="88"/>
    </row>
    <row r="11" spans="1:14" x14ac:dyDescent="0.25">
      <c r="A11" s="81"/>
      <c r="B11" s="81"/>
      <c r="C11" s="82"/>
      <c r="D11" s="81"/>
      <c r="E11" s="86"/>
      <c r="F11" s="87"/>
      <c r="G11" s="88"/>
      <c r="H11" s="88"/>
    </row>
    <row r="12" spans="1:14" x14ac:dyDescent="0.25">
      <c r="A12" s="81"/>
      <c r="B12" s="81"/>
      <c r="C12" s="82"/>
      <c r="D12" s="81"/>
      <c r="E12" s="86"/>
      <c r="F12" s="87"/>
      <c r="G12" s="88"/>
      <c r="H12" s="88"/>
    </row>
    <row r="13" spans="1:14" x14ac:dyDescent="0.25">
      <c r="A13" s="81"/>
      <c r="B13" s="81"/>
      <c r="C13" s="82"/>
      <c r="D13" s="81"/>
      <c r="E13" s="86"/>
      <c r="F13" s="87"/>
      <c r="G13" s="88"/>
      <c r="H13" s="88"/>
    </row>
    <row r="14" spans="1:14" x14ac:dyDescent="0.25">
      <c r="A14" s="81"/>
      <c r="B14" s="81"/>
      <c r="C14" s="82"/>
      <c r="D14" s="81"/>
      <c r="E14" s="86"/>
      <c r="F14" s="87"/>
      <c r="G14" s="88"/>
      <c r="H14" s="88"/>
    </row>
    <row r="15" spans="1:14" x14ac:dyDescent="0.25">
      <c r="A15" s="81"/>
      <c r="B15" s="81"/>
      <c r="C15" s="82"/>
      <c r="D15" s="81"/>
      <c r="E15" s="86"/>
      <c r="F15" s="87"/>
      <c r="G15" s="88"/>
      <c r="H15" s="88"/>
    </row>
    <row r="16" spans="1:14" x14ac:dyDescent="0.25">
      <c r="A16" s="81"/>
      <c r="B16" s="81"/>
      <c r="C16" s="82"/>
      <c r="D16" s="81"/>
      <c r="E16" s="86"/>
      <c r="F16" s="87"/>
      <c r="G16" s="88"/>
      <c r="H16" s="88"/>
    </row>
    <row r="17" spans="1:8" x14ac:dyDescent="0.25">
      <c r="A17" s="81"/>
      <c r="B17" s="81"/>
      <c r="C17" s="82"/>
      <c r="D17" s="81"/>
      <c r="E17" s="86"/>
      <c r="F17" s="87"/>
      <c r="G17" s="88"/>
      <c r="H17" s="88"/>
    </row>
    <row r="18" spans="1:8" x14ac:dyDescent="0.25">
      <c r="A18" s="81"/>
      <c r="B18" s="81"/>
      <c r="C18" s="82"/>
      <c r="D18" s="81"/>
      <c r="E18" s="86"/>
      <c r="F18" s="87"/>
      <c r="G18" s="88"/>
      <c r="H18" s="88"/>
    </row>
    <row r="19" spans="1:8" x14ac:dyDescent="0.25">
      <c r="A19" s="81"/>
      <c r="B19" s="81"/>
      <c r="C19" s="82"/>
      <c r="D19" s="81"/>
      <c r="E19" s="86"/>
      <c r="F19" s="87"/>
      <c r="G19" s="88"/>
      <c r="H19" s="88"/>
    </row>
    <row r="20" spans="1:8" x14ac:dyDescent="0.25">
      <c r="A20" s="81"/>
      <c r="B20" s="81"/>
      <c r="C20" s="82"/>
      <c r="D20" s="81"/>
      <c r="E20" s="86"/>
      <c r="F20" s="87"/>
      <c r="G20" s="88"/>
      <c r="H20" s="88"/>
    </row>
    <row r="21" spans="1:8" x14ac:dyDescent="0.25">
      <c r="A21" s="81"/>
      <c r="B21" s="81"/>
      <c r="C21" s="82"/>
      <c r="D21" s="81"/>
      <c r="E21" s="86"/>
      <c r="F21" s="87"/>
      <c r="G21" s="88"/>
      <c r="H21" s="88"/>
    </row>
    <row r="22" spans="1:8" x14ac:dyDescent="0.25">
      <c r="A22" s="81"/>
      <c r="B22" s="81"/>
      <c r="C22" s="82"/>
      <c r="D22" s="81"/>
      <c r="E22" s="86"/>
      <c r="F22" s="87"/>
      <c r="G22" s="88"/>
      <c r="H22" s="88"/>
    </row>
    <row r="23" spans="1:8" x14ac:dyDescent="0.25">
      <c r="A23" s="81"/>
      <c r="B23" s="81"/>
      <c r="C23" s="82"/>
      <c r="D23" s="81"/>
      <c r="E23" s="86"/>
      <c r="F23" s="87"/>
      <c r="G23" s="88"/>
      <c r="H23" s="88"/>
    </row>
    <row r="24" spans="1:8" x14ac:dyDescent="0.25">
      <c r="A24" s="81"/>
      <c r="B24" s="81"/>
      <c r="C24" s="82"/>
      <c r="D24" s="81"/>
      <c r="E24" s="86"/>
      <c r="F24" s="87"/>
      <c r="G24" s="88"/>
      <c r="H24" s="88"/>
    </row>
    <row r="25" spans="1:8" x14ac:dyDescent="0.25">
      <c r="A25" s="81"/>
      <c r="B25" s="81"/>
      <c r="C25" s="82"/>
      <c r="D25" s="81"/>
      <c r="E25" s="86"/>
      <c r="F25" s="87"/>
      <c r="G25" s="88"/>
      <c r="H25" s="88"/>
    </row>
    <row r="26" spans="1:8" x14ac:dyDescent="0.25">
      <c r="A26" s="81"/>
      <c r="B26" s="81"/>
      <c r="C26" s="82"/>
      <c r="D26" s="81"/>
      <c r="E26" s="86"/>
      <c r="F26" s="87"/>
      <c r="G26" s="88"/>
      <c r="H26" s="88"/>
    </row>
    <row r="27" spans="1:8" x14ac:dyDescent="0.25">
      <c r="A27" s="81"/>
      <c r="B27" s="81"/>
      <c r="C27" s="82"/>
      <c r="D27" s="81"/>
      <c r="E27" s="86"/>
      <c r="F27" s="87"/>
      <c r="G27" s="88"/>
      <c r="H27" s="88"/>
    </row>
    <row r="28" spans="1:8" x14ac:dyDescent="0.25">
      <c r="A28" s="81"/>
      <c r="B28" s="81"/>
      <c r="C28" s="82"/>
      <c r="D28" s="81"/>
      <c r="E28" s="86"/>
      <c r="F28" s="87"/>
      <c r="G28" s="88"/>
      <c r="H28" s="88"/>
    </row>
    <row r="29" spans="1:8" x14ac:dyDescent="0.25">
      <c r="A29" s="81"/>
      <c r="B29" s="81"/>
      <c r="C29" s="82"/>
      <c r="D29" s="81"/>
      <c r="E29" s="86"/>
      <c r="F29" s="87"/>
      <c r="G29" s="88"/>
      <c r="H29" s="88"/>
    </row>
    <row r="30" spans="1:8" x14ac:dyDescent="0.25">
      <c r="A30" s="81"/>
      <c r="B30" s="81"/>
      <c r="C30" s="82"/>
      <c r="D30" s="81"/>
      <c r="E30" s="86"/>
      <c r="F30" s="87"/>
      <c r="G30" s="88"/>
      <c r="H30" s="88"/>
    </row>
    <row r="31" spans="1:8" x14ac:dyDescent="0.25">
      <c r="A31" s="81"/>
      <c r="B31" s="81"/>
      <c r="C31" s="82"/>
      <c r="D31" s="81"/>
      <c r="E31" s="86"/>
      <c r="F31" s="87"/>
      <c r="G31" s="88"/>
      <c r="H31" s="88"/>
    </row>
    <row r="32" spans="1:8" x14ac:dyDescent="0.25">
      <c r="A32" s="81"/>
      <c r="B32" s="81"/>
      <c r="C32" s="82"/>
      <c r="D32" s="81"/>
      <c r="E32" s="86"/>
      <c r="F32" s="87"/>
      <c r="G32" s="88"/>
      <c r="H32" s="88"/>
    </row>
    <row r="33" spans="1:8" x14ac:dyDescent="0.25">
      <c r="A33" s="81"/>
      <c r="B33" s="81"/>
      <c r="C33" s="82"/>
      <c r="D33" s="81"/>
      <c r="E33" s="86"/>
      <c r="F33" s="87"/>
      <c r="G33" s="88"/>
      <c r="H33" s="88"/>
    </row>
    <row r="34" spans="1:8" x14ac:dyDescent="0.25">
      <c r="A34" s="81"/>
      <c r="B34" s="81"/>
      <c r="C34" s="82"/>
      <c r="D34" s="81"/>
      <c r="E34" s="86"/>
      <c r="F34" s="87"/>
      <c r="G34" s="88"/>
      <c r="H34" s="88"/>
    </row>
    <row r="35" spans="1:8" x14ac:dyDescent="0.25">
      <c r="A35" s="81"/>
      <c r="B35" s="81"/>
      <c r="C35" s="82"/>
      <c r="D35" s="81"/>
      <c r="E35" s="86"/>
      <c r="F35" s="87"/>
      <c r="G35" s="88"/>
      <c r="H35" s="88"/>
    </row>
    <row r="36" spans="1:8" x14ac:dyDescent="0.25">
      <c r="A36" s="81"/>
      <c r="B36" s="81"/>
      <c r="C36" s="82"/>
      <c r="D36" s="81"/>
      <c r="E36" s="86"/>
      <c r="F36" s="87"/>
      <c r="G36" s="88"/>
      <c r="H36" s="88"/>
    </row>
    <row r="37" spans="1:8" x14ac:dyDescent="0.25">
      <c r="A37" s="81"/>
      <c r="B37" s="81"/>
      <c r="C37" s="82"/>
      <c r="D37" s="81"/>
      <c r="E37" s="86"/>
      <c r="F37" s="87"/>
      <c r="G37" s="88"/>
      <c r="H37" s="88"/>
    </row>
    <row r="38" spans="1:8" x14ac:dyDescent="0.25">
      <c r="A38" s="81"/>
      <c r="B38" s="81"/>
      <c r="C38" s="82"/>
      <c r="D38" s="81"/>
      <c r="E38" s="86"/>
      <c r="F38" s="87"/>
      <c r="G38" s="88"/>
      <c r="H38" s="88"/>
    </row>
    <row r="39" spans="1:8" x14ac:dyDescent="0.25">
      <c r="A39" s="81"/>
      <c r="B39" s="81"/>
      <c r="C39" s="82"/>
      <c r="D39" s="81"/>
      <c r="E39" s="86"/>
      <c r="F39" s="87"/>
      <c r="G39" s="88"/>
      <c r="H39" s="88"/>
    </row>
    <row r="40" spans="1:8" x14ac:dyDescent="0.25">
      <c r="A40" s="81"/>
      <c r="B40" s="81"/>
      <c r="C40" s="82"/>
      <c r="D40" s="81"/>
      <c r="E40" s="86"/>
      <c r="F40" s="87"/>
      <c r="G40" s="88"/>
      <c r="H40" s="88"/>
    </row>
    <row r="41" spans="1:8" x14ac:dyDescent="0.25">
      <c r="A41" s="81"/>
      <c r="B41" s="81"/>
      <c r="C41" s="82"/>
      <c r="D41" s="81"/>
      <c r="E41" s="86"/>
      <c r="F41" s="87"/>
      <c r="G41" s="88"/>
      <c r="H41" s="88"/>
    </row>
    <row r="42" spans="1:8" x14ac:dyDescent="0.25">
      <c r="A42" s="81"/>
      <c r="B42" s="81"/>
      <c r="C42" s="82"/>
      <c r="D42" s="81"/>
      <c r="E42" s="86"/>
      <c r="F42" s="87"/>
      <c r="G42" s="88"/>
      <c r="H42" s="88"/>
    </row>
    <row r="43" spans="1:8" x14ac:dyDescent="0.25">
      <c r="A43" s="81"/>
      <c r="B43" s="81"/>
      <c r="C43" s="82"/>
      <c r="D43" s="81"/>
      <c r="E43" s="86"/>
      <c r="F43" s="87"/>
      <c r="G43" s="88"/>
      <c r="H43" s="88"/>
    </row>
    <row r="44" spans="1:8" x14ac:dyDescent="0.25">
      <c r="A44" s="81"/>
      <c r="B44" s="81"/>
      <c r="C44" s="82"/>
      <c r="D44" s="81"/>
      <c r="E44" s="86"/>
      <c r="F44" s="87"/>
      <c r="G44" s="88"/>
      <c r="H44" s="88"/>
    </row>
    <row r="45" spans="1:8" x14ac:dyDescent="0.25">
      <c r="A45" s="81"/>
      <c r="B45" s="81"/>
      <c r="C45" s="82"/>
      <c r="D45" s="81"/>
      <c r="E45" s="86"/>
      <c r="F45" s="87"/>
      <c r="G45" s="88"/>
      <c r="H45" s="88"/>
    </row>
    <row r="46" spans="1:8" x14ac:dyDescent="0.25">
      <c r="A46" s="81"/>
      <c r="B46" s="81"/>
      <c r="C46" s="82"/>
      <c r="D46" s="81"/>
      <c r="E46" s="86"/>
      <c r="F46" s="87"/>
      <c r="G46" s="88"/>
      <c r="H46" s="88"/>
    </row>
    <row r="47" spans="1:8" x14ac:dyDescent="0.25">
      <c r="A47" s="81"/>
      <c r="B47" s="81"/>
      <c r="C47" s="82"/>
      <c r="D47" s="81"/>
      <c r="E47" s="86"/>
      <c r="F47" s="87"/>
      <c r="G47" s="88"/>
      <c r="H47" s="88"/>
    </row>
    <row r="48" spans="1:8" x14ac:dyDescent="0.25">
      <c r="A48" s="81"/>
      <c r="B48" s="81"/>
      <c r="C48" s="82"/>
      <c r="D48" s="81"/>
      <c r="E48" s="86"/>
      <c r="F48" s="87"/>
      <c r="G48" s="88"/>
      <c r="H48" s="88"/>
    </row>
    <row r="49" spans="1:8" x14ac:dyDescent="0.25">
      <c r="A49" s="81"/>
      <c r="B49" s="81"/>
      <c r="C49" s="82"/>
      <c r="D49" s="81"/>
      <c r="E49" s="86"/>
      <c r="F49" s="87"/>
      <c r="G49" s="88"/>
      <c r="H49" s="88"/>
    </row>
    <row r="50" spans="1:8" x14ac:dyDescent="0.25">
      <c r="A50" s="81"/>
      <c r="B50" s="81"/>
      <c r="C50" s="82"/>
      <c r="D50" s="81"/>
      <c r="E50" s="86"/>
      <c r="F50" s="87"/>
      <c r="G50" s="88"/>
      <c r="H50" s="88"/>
    </row>
    <row r="51" spans="1:8" x14ac:dyDescent="0.25">
      <c r="A51" s="81"/>
      <c r="B51" s="81"/>
      <c r="C51" s="82"/>
      <c r="D51" s="81"/>
      <c r="E51" s="86"/>
      <c r="F51" s="87"/>
      <c r="G51" s="88"/>
      <c r="H51" s="88"/>
    </row>
    <row r="52" spans="1:8" x14ac:dyDescent="0.25">
      <c r="A52" s="81"/>
      <c r="B52" s="81"/>
      <c r="C52" s="82"/>
      <c r="D52" s="81"/>
      <c r="E52" s="86"/>
      <c r="F52" s="87"/>
      <c r="G52" s="88"/>
      <c r="H52" s="88"/>
    </row>
    <row r="53" spans="1:8" x14ac:dyDescent="0.25">
      <c r="A53" s="81"/>
      <c r="B53" s="81"/>
      <c r="C53" s="82"/>
      <c r="D53" s="81"/>
      <c r="E53" s="86"/>
      <c r="F53" s="87"/>
      <c r="G53" s="88"/>
      <c r="H53" s="88"/>
    </row>
    <row r="54" spans="1:8" x14ac:dyDescent="0.25">
      <c r="A54" s="81"/>
      <c r="B54" s="81"/>
      <c r="C54" s="82"/>
      <c r="D54" s="81"/>
      <c r="E54" s="86"/>
      <c r="F54" s="87"/>
      <c r="G54" s="88"/>
      <c r="H54" s="88"/>
    </row>
    <row r="55" spans="1:8" x14ac:dyDescent="0.25">
      <c r="A55" s="81"/>
      <c r="B55" s="81"/>
      <c r="C55" s="82"/>
      <c r="D55" s="81"/>
      <c r="E55" s="86"/>
      <c r="F55" s="87"/>
      <c r="G55" s="88"/>
      <c r="H55" s="88"/>
    </row>
    <row r="56" spans="1:8" x14ac:dyDescent="0.25">
      <c r="A56" s="81"/>
      <c r="B56" s="81"/>
      <c r="C56" s="82"/>
      <c r="D56" s="81"/>
      <c r="E56" s="86"/>
      <c r="F56" s="87"/>
      <c r="G56" s="88"/>
      <c r="H56" s="88"/>
    </row>
    <row r="57" spans="1:8" x14ac:dyDescent="0.25">
      <c r="A57" s="81"/>
      <c r="B57" s="81"/>
      <c r="C57" s="82"/>
      <c r="D57" s="81"/>
      <c r="E57" s="86"/>
      <c r="F57" s="87"/>
      <c r="G57" s="88"/>
      <c r="H57" s="88"/>
    </row>
    <row r="58" spans="1:8" x14ac:dyDescent="0.25">
      <c r="A58" s="81"/>
      <c r="B58" s="81"/>
      <c r="C58" s="82"/>
      <c r="D58" s="81"/>
      <c r="E58" s="86"/>
      <c r="F58" s="87"/>
      <c r="G58" s="88"/>
      <c r="H58" s="88"/>
    </row>
    <row r="59" spans="1:8" x14ac:dyDescent="0.25">
      <c r="A59" s="81"/>
      <c r="B59" s="81"/>
      <c r="C59" s="82"/>
      <c r="D59" s="81"/>
      <c r="E59" s="86"/>
      <c r="F59" s="87"/>
      <c r="G59" s="88"/>
      <c r="H59" s="88"/>
    </row>
    <row r="60" spans="1:8" x14ac:dyDescent="0.25">
      <c r="A60" s="81"/>
      <c r="B60" s="81"/>
      <c r="C60" s="82"/>
      <c r="D60" s="81"/>
      <c r="E60" s="86"/>
      <c r="F60" s="87"/>
      <c r="G60" s="88"/>
      <c r="H60" s="88"/>
    </row>
    <row r="61" spans="1:8" x14ac:dyDescent="0.25">
      <c r="A61" s="81"/>
      <c r="B61" s="81"/>
      <c r="C61" s="82"/>
      <c r="D61" s="81"/>
      <c r="E61" s="86"/>
      <c r="F61" s="87"/>
      <c r="G61" s="88"/>
      <c r="H61" s="88"/>
    </row>
    <row r="62" spans="1:8" x14ac:dyDescent="0.25">
      <c r="A62" s="81"/>
      <c r="B62" s="81"/>
      <c r="C62" s="82"/>
      <c r="D62" s="81"/>
      <c r="E62" s="86"/>
      <c r="F62" s="87"/>
      <c r="G62" s="88"/>
      <c r="H62" s="88"/>
    </row>
    <row r="63" spans="1:8" x14ac:dyDescent="0.25">
      <c r="A63" s="81"/>
      <c r="B63" s="81"/>
      <c r="C63" s="82"/>
      <c r="D63" s="81"/>
      <c r="E63" s="86"/>
      <c r="F63" s="87"/>
      <c r="G63" s="88"/>
      <c r="H63" s="88"/>
    </row>
    <row r="64" spans="1:8" x14ac:dyDescent="0.25">
      <c r="A64" s="81"/>
      <c r="B64" s="81"/>
      <c r="C64" s="82"/>
      <c r="D64" s="81"/>
      <c r="E64" s="86"/>
      <c r="F64" s="87"/>
      <c r="G64" s="88"/>
      <c r="H64" s="88"/>
    </row>
    <row r="65" spans="1:8" x14ac:dyDescent="0.25">
      <c r="A65" s="81"/>
      <c r="B65" s="81"/>
      <c r="C65" s="82"/>
      <c r="D65" s="81"/>
      <c r="E65" s="86"/>
      <c r="F65" s="87"/>
      <c r="G65" s="88"/>
      <c r="H65" s="88"/>
    </row>
    <row r="66" spans="1:8" x14ac:dyDescent="0.25">
      <c r="A66" s="81"/>
      <c r="B66" s="81"/>
      <c r="C66" s="82"/>
      <c r="D66" s="81"/>
      <c r="E66" s="86"/>
      <c r="F66" s="87"/>
      <c r="G66" s="88"/>
      <c r="H66" s="88"/>
    </row>
    <row r="67" spans="1:8" x14ac:dyDescent="0.25">
      <c r="A67" s="81"/>
      <c r="B67" s="81"/>
      <c r="C67" s="82"/>
      <c r="D67" s="81"/>
      <c r="E67" s="86"/>
      <c r="F67" s="87"/>
      <c r="G67" s="88"/>
      <c r="H67" s="88"/>
    </row>
    <row r="68" spans="1:8" x14ac:dyDescent="0.25">
      <c r="A68" s="81"/>
      <c r="B68" s="81"/>
      <c r="C68" s="82"/>
      <c r="D68" s="81"/>
      <c r="E68" s="86"/>
      <c r="F68" s="87"/>
      <c r="G68" s="88"/>
      <c r="H68" s="88"/>
    </row>
    <row r="69" spans="1:8" x14ac:dyDescent="0.25">
      <c r="A69" s="81"/>
      <c r="B69" s="81"/>
      <c r="C69" s="82"/>
      <c r="D69" s="81"/>
      <c r="E69" s="86"/>
      <c r="F69" s="87"/>
      <c r="G69" s="88"/>
      <c r="H69" s="88"/>
    </row>
    <row r="70" spans="1:8" x14ac:dyDescent="0.25">
      <c r="A70" s="81"/>
      <c r="B70" s="81"/>
      <c r="C70" s="82"/>
      <c r="D70" s="81"/>
      <c r="E70" s="86"/>
      <c r="F70" s="87"/>
      <c r="G70" s="88"/>
      <c r="H70" s="88"/>
    </row>
    <row r="71" spans="1:8" x14ac:dyDescent="0.25">
      <c r="A71" s="81"/>
      <c r="B71" s="81"/>
      <c r="C71" s="82"/>
      <c r="D71" s="81"/>
      <c r="E71" s="86"/>
      <c r="F71" s="87"/>
      <c r="G71" s="88"/>
      <c r="H71" s="88"/>
    </row>
    <row r="72" spans="1:8" x14ac:dyDescent="0.25">
      <c r="A72" s="81"/>
      <c r="B72" s="81"/>
      <c r="C72" s="82"/>
      <c r="D72" s="81"/>
      <c r="E72" s="86"/>
      <c r="F72" s="87"/>
      <c r="G72" s="88"/>
      <c r="H72" s="88"/>
    </row>
    <row r="73" spans="1:8" x14ac:dyDescent="0.25">
      <c r="A73" s="81"/>
      <c r="B73" s="81"/>
      <c r="C73" s="82"/>
      <c r="D73" s="81"/>
      <c r="E73" s="86"/>
      <c r="F73" s="87"/>
      <c r="G73" s="88"/>
      <c r="H73" s="88"/>
    </row>
    <row r="74" spans="1:8" x14ac:dyDescent="0.25">
      <c r="A74" s="81"/>
      <c r="B74" s="81"/>
      <c r="C74" s="82"/>
      <c r="D74" s="81"/>
      <c r="E74" s="86"/>
      <c r="F74" s="87"/>
      <c r="G74" s="88"/>
      <c r="H74" s="88"/>
    </row>
    <row r="75" spans="1:8" x14ac:dyDescent="0.25">
      <c r="A75" s="81"/>
      <c r="B75" s="81"/>
      <c r="C75" s="82"/>
      <c r="D75" s="81"/>
      <c r="E75" s="86"/>
      <c r="F75" s="87"/>
      <c r="G75" s="88"/>
      <c r="H75" s="88"/>
    </row>
    <row r="76" spans="1:8" x14ac:dyDescent="0.25">
      <c r="A76" s="81"/>
      <c r="B76" s="81"/>
      <c r="C76" s="82"/>
      <c r="D76" s="81"/>
      <c r="E76" s="86"/>
      <c r="F76" s="87"/>
      <c r="G76" s="88"/>
      <c r="H76" s="88"/>
    </row>
    <row r="77" spans="1:8" x14ac:dyDescent="0.25">
      <c r="A77" s="81"/>
      <c r="B77" s="81"/>
      <c r="C77" s="82"/>
      <c r="D77" s="81"/>
      <c r="E77" s="86"/>
      <c r="F77" s="87"/>
      <c r="G77" s="88"/>
      <c r="H77" s="88"/>
    </row>
    <row r="78" spans="1:8" x14ac:dyDescent="0.25">
      <c r="A78" s="81"/>
      <c r="B78" s="81"/>
      <c r="C78" s="82"/>
      <c r="D78" s="81"/>
      <c r="E78" s="86"/>
      <c r="F78" s="87"/>
      <c r="G78" s="88"/>
      <c r="H78" s="88"/>
    </row>
    <row r="79" spans="1:8" x14ac:dyDescent="0.25">
      <c r="A79" s="81"/>
      <c r="B79" s="81"/>
      <c r="C79" s="82"/>
      <c r="D79" s="81"/>
      <c r="E79" s="86"/>
      <c r="F79" s="87"/>
      <c r="G79" s="88"/>
      <c r="H79" s="88"/>
    </row>
    <row r="80" spans="1:8" x14ac:dyDescent="0.25">
      <c r="A80" s="81"/>
      <c r="B80" s="81"/>
      <c r="C80" s="82"/>
      <c r="D80" s="81"/>
      <c r="E80" s="86"/>
      <c r="F80" s="87"/>
      <c r="G80" s="88"/>
      <c r="H80" s="88"/>
    </row>
    <row r="81" spans="1:8" x14ac:dyDescent="0.25">
      <c r="A81" s="81"/>
      <c r="B81" s="81"/>
      <c r="C81" s="82"/>
      <c r="D81" s="81"/>
      <c r="E81" s="86"/>
      <c r="F81" s="87"/>
      <c r="G81" s="88"/>
      <c r="H81" s="88"/>
    </row>
    <row r="82" spans="1:8" x14ac:dyDescent="0.25">
      <c r="A82" s="81"/>
      <c r="B82" s="81"/>
      <c r="C82" s="82"/>
      <c r="D82" s="81"/>
      <c r="E82" s="86"/>
      <c r="F82" s="87"/>
      <c r="G82" s="88"/>
      <c r="H82" s="88"/>
    </row>
    <row r="83" spans="1:8" x14ac:dyDescent="0.25">
      <c r="A83" s="81"/>
      <c r="B83" s="81"/>
      <c r="C83" s="82"/>
      <c r="D83" s="81"/>
      <c r="E83" s="86"/>
      <c r="F83" s="87"/>
      <c r="G83" s="88"/>
      <c r="H83" s="88"/>
    </row>
    <row r="84" spans="1:8" x14ac:dyDescent="0.25">
      <c r="A84" s="81"/>
      <c r="B84" s="81"/>
      <c r="C84" s="82"/>
      <c r="D84" s="81"/>
      <c r="E84" s="86"/>
      <c r="F84" s="87"/>
      <c r="G84" s="88"/>
      <c r="H84" s="88"/>
    </row>
    <row r="85" spans="1:8" x14ac:dyDescent="0.25">
      <c r="A85" s="81"/>
      <c r="B85" s="81"/>
      <c r="C85" s="82"/>
      <c r="D85" s="81"/>
      <c r="E85" s="86"/>
      <c r="F85" s="87"/>
      <c r="G85" s="88"/>
      <c r="H85" s="88"/>
    </row>
    <row r="86" spans="1:8" x14ac:dyDescent="0.25">
      <c r="A86" s="81"/>
      <c r="B86" s="81"/>
      <c r="C86" s="82"/>
      <c r="D86" s="81"/>
      <c r="E86" s="86"/>
      <c r="F86" s="87"/>
      <c r="G86" s="88"/>
      <c r="H86" s="88"/>
    </row>
    <row r="87" spans="1:8" x14ac:dyDescent="0.25">
      <c r="A87" s="81"/>
      <c r="B87" s="81"/>
      <c r="C87" s="82"/>
      <c r="D87" s="81"/>
      <c r="E87" s="86"/>
      <c r="F87" s="87"/>
      <c r="G87" s="88"/>
      <c r="H87" s="88"/>
    </row>
    <row r="88" spans="1:8" x14ac:dyDescent="0.25">
      <c r="A88" s="81"/>
      <c r="B88" s="81"/>
      <c r="C88" s="82"/>
      <c r="D88" s="81"/>
      <c r="E88" s="86"/>
      <c r="F88" s="87"/>
      <c r="G88" s="88"/>
      <c r="H88" s="88"/>
    </row>
    <row r="89" spans="1:8" x14ac:dyDescent="0.25">
      <c r="A89" s="81"/>
      <c r="B89" s="81"/>
      <c r="C89" s="82"/>
      <c r="D89" s="81"/>
      <c r="E89" s="86"/>
      <c r="F89" s="87"/>
      <c r="G89" s="88"/>
      <c r="H89" s="88"/>
    </row>
    <row r="90" spans="1:8" x14ac:dyDescent="0.25">
      <c r="A90" s="81"/>
      <c r="B90" s="81"/>
      <c r="C90" s="82"/>
      <c r="D90" s="81"/>
      <c r="E90" s="86"/>
      <c r="F90" s="87"/>
      <c r="G90" s="88"/>
      <c r="H90" s="88"/>
    </row>
    <row r="91" spans="1:8" x14ac:dyDescent="0.25">
      <c r="A91" s="81"/>
      <c r="B91" s="81"/>
      <c r="C91" s="82"/>
      <c r="D91" s="81"/>
      <c r="E91" s="86"/>
      <c r="F91" s="87"/>
      <c r="G91" s="88"/>
      <c r="H91" s="88"/>
    </row>
    <row r="92" spans="1:8" x14ac:dyDescent="0.25">
      <c r="A92" s="81"/>
      <c r="B92" s="81"/>
      <c r="C92" s="82"/>
      <c r="D92" s="81"/>
      <c r="E92" s="86"/>
      <c r="F92" s="87"/>
      <c r="G92" s="88"/>
      <c r="H92" s="88"/>
    </row>
    <row r="93" spans="1:8" x14ac:dyDescent="0.25">
      <c r="A93" s="81"/>
      <c r="B93" s="81"/>
      <c r="C93" s="82"/>
      <c r="D93" s="81"/>
      <c r="E93" s="86"/>
      <c r="F93" s="87"/>
      <c r="G93" s="88"/>
      <c r="H93" s="88"/>
    </row>
    <row r="94" spans="1:8" x14ac:dyDescent="0.25">
      <c r="A94" s="81"/>
      <c r="B94" s="81"/>
      <c r="C94" s="82"/>
      <c r="D94" s="81"/>
      <c r="E94" s="86"/>
      <c r="F94" s="87"/>
      <c r="G94" s="88"/>
      <c r="H94" s="88"/>
    </row>
    <row r="95" spans="1:8" x14ac:dyDescent="0.25">
      <c r="A95" s="81"/>
      <c r="B95" s="81"/>
      <c r="C95" s="82"/>
      <c r="D95" s="81"/>
      <c r="E95" s="86"/>
      <c r="F95" s="87"/>
      <c r="G95" s="88"/>
      <c r="H95" s="88"/>
    </row>
    <row r="96" spans="1:8" x14ac:dyDescent="0.25">
      <c r="A96" s="81"/>
      <c r="B96" s="81"/>
      <c r="C96" s="82"/>
      <c r="D96" s="81"/>
      <c r="E96" s="86"/>
      <c r="F96" s="87"/>
      <c r="G96" s="88"/>
      <c r="H96" s="88"/>
    </row>
    <row r="97" spans="1:8" x14ac:dyDescent="0.25">
      <c r="A97" s="81"/>
      <c r="B97" s="81"/>
      <c r="C97" s="82"/>
      <c r="D97" s="81"/>
      <c r="E97" s="86"/>
      <c r="F97" s="87"/>
      <c r="G97" s="88"/>
      <c r="H97" s="88"/>
    </row>
    <row r="98" spans="1:8" x14ac:dyDescent="0.25">
      <c r="A98" s="81"/>
      <c r="B98" s="81"/>
      <c r="C98" s="82"/>
      <c r="D98" s="81"/>
      <c r="E98" s="86"/>
      <c r="F98" s="87"/>
      <c r="G98" s="88"/>
      <c r="H98" s="88"/>
    </row>
    <row r="99" spans="1:8" x14ac:dyDescent="0.25">
      <c r="A99" s="81"/>
      <c r="B99" s="81"/>
      <c r="C99" s="82"/>
      <c r="D99" s="81"/>
      <c r="E99" s="86"/>
      <c r="F99" s="87"/>
      <c r="G99" s="88"/>
      <c r="H99" s="88"/>
    </row>
    <row r="100" spans="1:8" x14ac:dyDescent="0.25">
      <c r="A100" s="81"/>
      <c r="B100" s="81"/>
      <c r="C100" s="82"/>
      <c r="D100" s="81"/>
      <c r="E100" s="86"/>
      <c r="F100" s="87"/>
      <c r="G100" s="88"/>
      <c r="H100" s="88"/>
    </row>
    <row r="101" spans="1:8" x14ac:dyDescent="0.25">
      <c r="A101" s="81"/>
      <c r="B101" s="81"/>
      <c r="C101" s="82"/>
      <c r="D101" s="81"/>
      <c r="E101" s="86"/>
      <c r="F101" s="87"/>
      <c r="G101" s="88"/>
      <c r="H101" s="88"/>
    </row>
    <row r="102" spans="1:8" x14ac:dyDescent="0.25">
      <c r="A102" s="81"/>
      <c r="B102" s="81"/>
      <c r="C102" s="82"/>
      <c r="D102" s="81"/>
      <c r="E102" s="86"/>
      <c r="F102" s="87"/>
      <c r="G102" s="88"/>
      <c r="H102" s="88"/>
    </row>
    <row r="103" spans="1:8" x14ac:dyDescent="0.25">
      <c r="A103" s="81"/>
      <c r="B103" s="81"/>
      <c r="C103" s="82"/>
      <c r="D103" s="81"/>
      <c r="E103" s="86"/>
      <c r="F103" s="87"/>
      <c r="G103" s="88"/>
      <c r="H103" s="88"/>
    </row>
    <row r="104" spans="1:8" x14ac:dyDescent="0.25">
      <c r="A104" s="81"/>
      <c r="B104" s="81"/>
      <c r="C104" s="82"/>
      <c r="D104" s="81"/>
      <c r="E104" s="86"/>
      <c r="F104" s="87"/>
      <c r="G104" s="88"/>
      <c r="H104" s="88"/>
    </row>
    <row r="105" spans="1:8" x14ac:dyDescent="0.25">
      <c r="A105" s="81"/>
      <c r="B105" s="81"/>
      <c r="C105" s="82"/>
      <c r="D105" s="81"/>
      <c r="E105" s="86"/>
      <c r="F105" s="87"/>
      <c r="G105" s="88"/>
      <c r="H105" s="88"/>
    </row>
    <row r="106" spans="1:8" x14ac:dyDescent="0.25">
      <c r="A106" s="81"/>
      <c r="B106" s="81"/>
      <c r="C106" s="82"/>
      <c r="D106" s="81"/>
      <c r="E106" s="86"/>
      <c r="F106" s="87"/>
      <c r="G106" s="88"/>
      <c r="H106" s="88"/>
    </row>
    <row r="107" spans="1:8" x14ac:dyDescent="0.25">
      <c r="A107" s="81"/>
      <c r="B107" s="81"/>
      <c r="C107" s="82"/>
      <c r="D107" s="81"/>
      <c r="E107" s="86"/>
      <c r="F107" s="87"/>
      <c r="G107" s="88"/>
      <c r="H107" s="88"/>
    </row>
    <row r="108" spans="1:8" x14ac:dyDescent="0.25">
      <c r="A108" s="81"/>
      <c r="B108" s="81"/>
      <c r="C108" s="82"/>
      <c r="D108" s="81"/>
      <c r="E108" s="86"/>
      <c r="F108" s="87"/>
      <c r="G108" s="88"/>
      <c r="H108" s="88"/>
    </row>
    <row r="109" spans="1:8" x14ac:dyDescent="0.25">
      <c r="A109" s="81"/>
      <c r="B109" s="81"/>
      <c r="C109" s="82"/>
      <c r="D109" s="81"/>
      <c r="E109" s="86"/>
      <c r="F109" s="87"/>
      <c r="G109" s="88"/>
      <c r="H109" s="88"/>
    </row>
    <row r="110" spans="1:8" x14ac:dyDescent="0.25">
      <c r="A110" s="81"/>
      <c r="B110" s="81"/>
      <c r="C110" s="82"/>
      <c r="D110" s="81"/>
      <c r="E110" s="86"/>
      <c r="F110" s="87"/>
      <c r="G110" s="88"/>
      <c r="H110" s="88"/>
    </row>
    <row r="111" spans="1:8" x14ac:dyDescent="0.25">
      <c r="A111" s="81"/>
      <c r="B111" s="81"/>
      <c r="C111" s="82"/>
      <c r="D111" s="81"/>
      <c r="E111" s="86"/>
      <c r="F111" s="87"/>
      <c r="G111" s="88"/>
      <c r="H111" s="88"/>
    </row>
    <row r="112" spans="1:8" x14ac:dyDescent="0.25">
      <c r="A112" s="81"/>
      <c r="B112" s="81"/>
      <c r="C112" s="82"/>
      <c r="D112" s="81"/>
      <c r="E112" s="86"/>
      <c r="F112" s="87"/>
      <c r="G112" s="88"/>
      <c r="H112" s="88"/>
    </row>
    <row r="113" spans="1:8" x14ac:dyDescent="0.25">
      <c r="A113" s="81"/>
      <c r="B113" s="81"/>
      <c r="C113" s="82"/>
      <c r="D113" s="81"/>
      <c r="E113" s="86"/>
      <c r="F113" s="87"/>
      <c r="G113" s="88"/>
      <c r="H113" s="88"/>
    </row>
    <row r="114" spans="1:8" x14ac:dyDescent="0.25">
      <c r="A114" s="81"/>
      <c r="B114" s="81"/>
      <c r="C114" s="82"/>
      <c r="D114" s="81"/>
      <c r="E114" s="86"/>
      <c r="F114" s="87"/>
      <c r="G114" s="88"/>
      <c r="H114" s="88"/>
    </row>
    <row r="115" spans="1:8" x14ac:dyDescent="0.25">
      <c r="A115" s="81"/>
      <c r="B115" s="81"/>
      <c r="C115" s="82"/>
      <c r="D115" s="81"/>
      <c r="E115" s="86"/>
      <c r="F115" s="87"/>
      <c r="G115" s="88"/>
      <c r="H115" s="88"/>
    </row>
    <row r="116" spans="1:8" x14ac:dyDescent="0.25">
      <c r="A116" s="81"/>
      <c r="B116" s="81"/>
      <c r="C116" s="82"/>
      <c r="D116" s="81"/>
      <c r="E116" s="86"/>
      <c r="F116" s="87"/>
      <c r="G116" s="88"/>
      <c r="H116" s="88"/>
    </row>
    <row r="117" spans="1:8" x14ac:dyDescent="0.25">
      <c r="A117" s="81"/>
      <c r="B117" s="81"/>
      <c r="C117" s="82"/>
      <c r="D117" s="81"/>
      <c r="E117" s="86"/>
      <c r="F117" s="87"/>
      <c r="G117" s="88"/>
      <c r="H117" s="88"/>
    </row>
    <row r="118" spans="1:8" x14ac:dyDescent="0.25">
      <c r="A118" s="81"/>
      <c r="B118" s="81"/>
      <c r="C118" s="82"/>
      <c r="D118" s="81"/>
      <c r="E118" s="86"/>
      <c r="F118" s="87"/>
      <c r="G118" s="88"/>
      <c r="H118" s="88"/>
    </row>
    <row r="119" spans="1:8" x14ac:dyDescent="0.25">
      <c r="A119" s="81"/>
      <c r="B119" s="81"/>
      <c r="C119" s="82"/>
      <c r="D119" s="81"/>
      <c r="E119" s="86"/>
      <c r="F119" s="87"/>
      <c r="G119" s="88"/>
      <c r="H119" s="88"/>
    </row>
    <row r="120" spans="1:8" x14ac:dyDescent="0.25">
      <c r="A120" s="81"/>
      <c r="B120" s="81"/>
      <c r="C120" s="82"/>
      <c r="D120" s="81"/>
      <c r="E120" s="86"/>
      <c r="F120" s="87"/>
      <c r="G120" s="88"/>
      <c r="H120" s="88"/>
    </row>
    <row r="121" spans="1:8" x14ac:dyDescent="0.25">
      <c r="A121" s="81"/>
      <c r="B121" s="81"/>
      <c r="C121" s="82"/>
      <c r="D121" s="81"/>
      <c r="E121" s="86"/>
      <c r="F121" s="87"/>
      <c r="G121" s="88"/>
      <c r="H121" s="88"/>
    </row>
    <row r="122" spans="1:8" x14ac:dyDescent="0.25">
      <c r="A122" s="81"/>
      <c r="B122" s="81"/>
      <c r="C122" s="82"/>
      <c r="D122" s="81"/>
      <c r="E122" s="86"/>
      <c r="F122" s="87"/>
      <c r="G122" s="88"/>
      <c r="H122" s="88"/>
    </row>
    <row r="123" spans="1:8" x14ac:dyDescent="0.25">
      <c r="A123" s="81"/>
      <c r="B123" s="81"/>
      <c r="C123" s="82"/>
      <c r="D123" s="81"/>
      <c r="E123" s="86"/>
      <c r="F123" s="87"/>
      <c r="G123" s="88"/>
      <c r="H123" s="88"/>
    </row>
    <row r="124" spans="1:8" x14ac:dyDescent="0.25">
      <c r="A124" s="81"/>
      <c r="B124" s="81"/>
      <c r="C124" s="82"/>
      <c r="D124" s="81"/>
      <c r="E124" s="86"/>
      <c r="F124" s="87"/>
      <c r="G124" s="88"/>
      <c r="H124" s="88"/>
    </row>
    <row r="125" spans="1:8" x14ac:dyDescent="0.25">
      <c r="A125" s="81"/>
      <c r="B125" s="81"/>
      <c r="C125" s="82"/>
      <c r="D125" s="81"/>
      <c r="E125" s="86"/>
      <c r="F125" s="87"/>
      <c r="G125" s="88"/>
      <c r="H125" s="88"/>
    </row>
    <row r="126" spans="1:8" x14ac:dyDescent="0.25">
      <c r="A126" s="81"/>
      <c r="B126" s="81"/>
      <c r="C126" s="82"/>
      <c r="D126" s="81"/>
      <c r="E126" s="86"/>
      <c r="F126" s="87"/>
      <c r="G126" s="88"/>
      <c r="H126" s="88"/>
    </row>
    <row r="127" spans="1:8" x14ac:dyDescent="0.25">
      <c r="A127" s="81"/>
      <c r="B127" s="81"/>
      <c r="C127" s="82"/>
      <c r="D127" s="81"/>
      <c r="E127" s="86"/>
      <c r="F127" s="87"/>
      <c r="G127" s="88"/>
      <c r="H127" s="88"/>
    </row>
    <row r="128" spans="1:8" x14ac:dyDescent="0.25">
      <c r="A128" s="81"/>
      <c r="B128" s="81"/>
      <c r="C128" s="82"/>
      <c r="D128" s="81"/>
      <c r="E128" s="86"/>
      <c r="F128" s="87"/>
      <c r="G128" s="88"/>
      <c r="H128" s="88"/>
    </row>
    <row r="129" spans="1:8" x14ac:dyDescent="0.25">
      <c r="A129" s="81"/>
      <c r="B129" s="81"/>
      <c r="C129" s="82"/>
      <c r="D129" s="81"/>
      <c r="E129" s="86"/>
      <c r="F129" s="87"/>
      <c r="G129" s="88"/>
      <c r="H129" s="88"/>
    </row>
    <row r="130" spans="1:8" x14ac:dyDescent="0.25">
      <c r="A130" s="81"/>
      <c r="B130" s="81"/>
      <c r="C130" s="82"/>
      <c r="D130" s="81"/>
      <c r="E130" s="86"/>
      <c r="F130" s="87"/>
      <c r="G130" s="88"/>
      <c r="H130" s="88"/>
    </row>
    <row r="131" spans="1:8" x14ac:dyDescent="0.25">
      <c r="A131" s="81"/>
      <c r="B131" s="81"/>
      <c r="C131" s="82"/>
      <c r="D131" s="81"/>
      <c r="E131" s="86"/>
      <c r="F131" s="87"/>
      <c r="G131" s="88"/>
      <c r="H131" s="88"/>
    </row>
    <row r="132" spans="1:8" x14ac:dyDescent="0.25">
      <c r="A132" s="81"/>
      <c r="B132" s="81"/>
      <c r="C132" s="82"/>
      <c r="D132" s="81"/>
      <c r="E132" s="86"/>
      <c r="F132" s="87"/>
      <c r="G132" s="88"/>
      <c r="H132" s="88"/>
    </row>
    <row r="133" spans="1:8" x14ac:dyDescent="0.25">
      <c r="A133" s="81"/>
      <c r="B133" s="81"/>
      <c r="C133" s="82"/>
      <c r="D133" s="81"/>
      <c r="E133" s="86"/>
      <c r="F133" s="87"/>
      <c r="G133" s="88"/>
      <c r="H133" s="88"/>
    </row>
    <row r="134" spans="1:8" x14ac:dyDescent="0.25">
      <c r="A134" s="81"/>
      <c r="B134" s="81"/>
      <c r="C134" s="82"/>
      <c r="D134" s="81"/>
      <c r="E134" s="86"/>
      <c r="F134" s="87"/>
      <c r="G134" s="88"/>
      <c r="H134" s="88"/>
    </row>
    <row r="135" spans="1:8" x14ac:dyDescent="0.25">
      <c r="A135" s="81"/>
      <c r="B135" s="81"/>
      <c r="C135" s="82"/>
      <c r="D135" s="81"/>
      <c r="E135" s="86"/>
      <c r="F135" s="87"/>
      <c r="G135" s="88"/>
      <c r="H135" s="88"/>
    </row>
    <row r="136" spans="1:8" x14ac:dyDescent="0.25">
      <c r="A136" s="81"/>
      <c r="B136" s="81"/>
      <c r="C136" s="82"/>
      <c r="D136" s="81"/>
      <c r="E136" s="86"/>
      <c r="F136" s="87"/>
      <c r="G136" s="88"/>
      <c r="H136" s="88"/>
    </row>
    <row r="137" spans="1:8" x14ac:dyDescent="0.25">
      <c r="A137" s="81"/>
      <c r="B137" s="81"/>
      <c r="C137" s="82"/>
      <c r="D137" s="81"/>
      <c r="E137" s="86"/>
      <c r="F137" s="87"/>
      <c r="G137" s="88"/>
      <c r="H137" s="88"/>
    </row>
    <row r="138" spans="1:8" x14ac:dyDescent="0.25">
      <c r="A138" s="81"/>
      <c r="B138" s="81"/>
      <c r="C138" s="82"/>
      <c r="D138" s="81"/>
      <c r="E138" s="86"/>
      <c r="F138" s="87"/>
      <c r="G138" s="88"/>
      <c r="H138" s="88"/>
    </row>
    <row r="139" spans="1:8" x14ac:dyDescent="0.25">
      <c r="A139" s="81"/>
      <c r="B139" s="81"/>
      <c r="C139" s="82"/>
      <c r="D139" s="81"/>
      <c r="E139" s="86"/>
      <c r="F139" s="87"/>
      <c r="G139" s="88"/>
      <c r="H139" s="88"/>
    </row>
    <row r="140" spans="1:8" x14ac:dyDescent="0.25">
      <c r="A140" s="81"/>
      <c r="B140" s="81"/>
      <c r="C140" s="82"/>
      <c r="D140" s="81"/>
      <c r="E140" s="86"/>
      <c r="F140" s="87"/>
      <c r="G140" s="88"/>
      <c r="H140" s="88"/>
    </row>
    <row r="141" spans="1:8" x14ac:dyDescent="0.25">
      <c r="A141" s="81"/>
      <c r="B141" s="81"/>
      <c r="C141" s="82"/>
      <c r="D141" s="81"/>
      <c r="E141" s="86"/>
      <c r="F141" s="87"/>
      <c r="G141" s="88"/>
      <c r="H141" s="88"/>
    </row>
    <row r="142" spans="1:8" x14ac:dyDescent="0.25">
      <c r="A142" s="81"/>
      <c r="B142" s="81"/>
      <c r="C142" s="82"/>
      <c r="D142" s="81"/>
      <c r="E142" s="86"/>
      <c r="F142" s="87"/>
      <c r="G142" s="88"/>
      <c r="H142" s="88"/>
    </row>
    <row r="143" spans="1:8" x14ac:dyDescent="0.25">
      <c r="A143" s="81"/>
      <c r="B143" s="81"/>
      <c r="C143" s="82"/>
      <c r="D143" s="81"/>
      <c r="E143" s="86"/>
      <c r="F143" s="87"/>
      <c r="G143" s="88"/>
      <c r="H143" s="88"/>
    </row>
    <row r="144" spans="1:8" x14ac:dyDescent="0.25">
      <c r="A144" s="81"/>
      <c r="B144" s="81"/>
      <c r="C144" s="82"/>
      <c r="D144" s="81"/>
      <c r="E144" s="86"/>
      <c r="F144" s="87"/>
      <c r="G144" s="88"/>
      <c r="H144" s="88"/>
    </row>
    <row r="145" spans="1:8" x14ac:dyDescent="0.25">
      <c r="A145" s="81"/>
      <c r="B145" s="81"/>
      <c r="C145" s="82"/>
      <c r="D145" s="81"/>
      <c r="E145" s="86"/>
      <c r="F145" s="87"/>
      <c r="G145" s="88"/>
      <c r="H145" s="88"/>
    </row>
    <row r="146" spans="1:8" x14ac:dyDescent="0.25">
      <c r="A146" s="81"/>
      <c r="B146" s="81"/>
      <c r="C146" s="82"/>
      <c r="D146" s="81"/>
      <c r="E146" s="86"/>
      <c r="F146" s="87"/>
      <c r="G146" s="88"/>
      <c r="H146" s="88"/>
    </row>
    <row r="147" spans="1:8" x14ac:dyDescent="0.25">
      <c r="A147" s="81"/>
      <c r="B147" s="81"/>
      <c r="C147" s="82"/>
      <c r="D147" s="81"/>
      <c r="E147" s="86"/>
      <c r="F147" s="87"/>
      <c r="G147" s="88"/>
      <c r="H147" s="88"/>
    </row>
    <row r="148" spans="1:8" x14ac:dyDescent="0.25">
      <c r="A148" s="81"/>
      <c r="B148" s="81"/>
      <c r="C148" s="82"/>
      <c r="D148" s="81"/>
      <c r="E148" s="86"/>
      <c r="F148" s="87"/>
      <c r="G148" s="88"/>
      <c r="H148" s="88"/>
    </row>
    <row r="149" spans="1:8" x14ac:dyDescent="0.25">
      <c r="A149" s="81"/>
      <c r="B149" s="81"/>
      <c r="C149" s="82"/>
      <c r="D149" s="81"/>
      <c r="E149" s="86"/>
      <c r="F149" s="87"/>
      <c r="G149" s="88"/>
      <c r="H149" s="88"/>
    </row>
    <row r="150" spans="1:8" x14ac:dyDescent="0.25">
      <c r="A150" s="81"/>
      <c r="B150" s="81"/>
      <c r="C150" s="82"/>
      <c r="D150" s="81"/>
      <c r="E150" s="86"/>
      <c r="F150" s="87"/>
      <c r="G150" s="88"/>
      <c r="H150" s="88"/>
    </row>
    <row r="151" spans="1:8" x14ac:dyDescent="0.25">
      <c r="A151" s="81"/>
      <c r="B151" s="81"/>
      <c r="C151" s="82"/>
      <c r="D151" s="81"/>
      <c r="E151" s="86"/>
      <c r="F151" s="87"/>
      <c r="G151" s="88"/>
      <c r="H151" s="88"/>
    </row>
    <row r="152" spans="1:8" x14ac:dyDescent="0.25">
      <c r="A152" s="81"/>
      <c r="B152" s="81"/>
      <c r="C152" s="82"/>
      <c r="D152" s="81"/>
      <c r="E152" s="86"/>
      <c r="F152" s="87"/>
      <c r="G152" s="88"/>
      <c r="H152" s="88"/>
    </row>
    <row r="153" spans="1:8" x14ac:dyDescent="0.25">
      <c r="A153" s="81"/>
      <c r="B153" s="81"/>
      <c r="C153" s="82"/>
      <c r="D153" s="81"/>
      <c r="E153" s="86"/>
      <c r="F153" s="87"/>
      <c r="G153" s="88"/>
      <c r="H153" s="88"/>
    </row>
    <row r="154" spans="1:8" x14ac:dyDescent="0.25">
      <c r="A154" s="81"/>
      <c r="B154" s="81"/>
      <c r="C154" s="82"/>
      <c r="D154" s="81"/>
      <c r="E154" s="86"/>
      <c r="F154" s="87"/>
      <c r="G154" s="88"/>
      <c r="H154" s="88"/>
    </row>
    <row r="155" spans="1:8" x14ac:dyDescent="0.25">
      <c r="A155" s="81"/>
      <c r="B155" s="81"/>
      <c r="C155" s="82"/>
      <c r="D155" s="81"/>
      <c r="E155" s="86"/>
      <c r="F155" s="87"/>
      <c r="G155" s="88"/>
      <c r="H155" s="88"/>
    </row>
    <row r="156" spans="1:8" x14ac:dyDescent="0.25">
      <c r="A156" s="81"/>
      <c r="B156" s="81"/>
      <c r="C156" s="82"/>
      <c r="D156" s="81"/>
      <c r="E156" s="86"/>
      <c r="F156" s="87"/>
      <c r="G156" s="88"/>
      <c r="H156" s="88"/>
    </row>
    <row r="157" spans="1:8" x14ac:dyDescent="0.25">
      <c r="A157" s="81"/>
      <c r="B157" s="81"/>
      <c r="C157" s="82"/>
      <c r="D157" s="81"/>
      <c r="E157" s="86"/>
      <c r="F157" s="87"/>
      <c r="G157" s="88"/>
      <c r="H157" s="88"/>
    </row>
    <row r="158" spans="1:8" x14ac:dyDescent="0.25">
      <c r="A158" s="81"/>
      <c r="B158" s="81"/>
      <c r="C158" s="82"/>
      <c r="D158" s="81"/>
      <c r="E158" s="86"/>
      <c r="F158" s="87"/>
      <c r="G158" s="88"/>
      <c r="H158" s="88"/>
    </row>
    <row r="159" spans="1:8" x14ac:dyDescent="0.25">
      <c r="A159" s="81"/>
      <c r="B159" s="81"/>
      <c r="C159" s="82"/>
      <c r="D159" s="81"/>
      <c r="E159" s="86"/>
      <c r="F159" s="87"/>
      <c r="G159" s="88"/>
      <c r="H159" s="88"/>
    </row>
    <row r="160" spans="1:8" x14ac:dyDescent="0.25">
      <c r="A160" s="81"/>
      <c r="B160" s="81"/>
      <c r="C160" s="82"/>
      <c r="D160" s="81"/>
      <c r="E160" s="86"/>
      <c r="F160" s="87"/>
      <c r="G160" s="88"/>
      <c r="H160" s="88"/>
    </row>
    <row r="161" spans="1:8" x14ac:dyDescent="0.25">
      <c r="A161" s="81"/>
      <c r="B161" s="81"/>
      <c r="C161" s="82"/>
      <c r="D161" s="81"/>
      <c r="E161" s="86"/>
      <c r="F161" s="87"/>
      <c r="G161" s="88"/>
      <c r="H161" s="88"/>
    </row>
    <row r="162" spans="1:8" x14ac:dyDescent="0.25">
      <c r="A162" s="81"/>
      <c r="B162" s="81"/>
      <c r="C162" s="82"/>
      <c r="D162" s="81"/>
      <c r="E162" s="86"/>
      <c r="F162" s="87"/>
      <c r="G162" s="88"/>
      <c r="H162" s="88"/>
    </row>
    <row r="163" spans="1:8" x14ac:dyDescent="0.25">
      <c r="A163" s="81"/>
      <c r="B163" s="81"/>
      <c r="C163" s="82"/>
      <c r="D163" s="81"/>
      <c r="E163" s="86"/>
      <c r="F163" s="87"/>
      <c r="G163" s="88"/>
      <c r="H163" s="88"/>
    </row>
    <row r="164" spans="1:8" x14ac:dyDescent="0.25">
      <c r="A164" s="81"/>
      <c r="B164" s="81"/>
      <c r="C164" s="82"/>
      <c r="D164" s="81"/>
      <c r="E164" s="86"/>
      <c r="F164" s="87"/>
      <c r="G164" s="88"/>
      <c r="H164" s="88"/>
    </row>
    <row r="165" spans="1:8" x14ac:dyDescent="0.25">
      <c r="A165" s="81"/>
      <c r="B165" s="81"/>
      <c r="C165" s="82"/>
      <c r="D165" s="81"/>
      <c r="E165" s="86"/>
      <c r="F165" s="87"/>
      <c r="G165" s="88"/>
      <c r="H165" s="88"/>
    </row>
    <row r="166" spans="1:8" x14ac:dyDescent="0.25">
      <c r="A166" s="81"/>
      <c r="B166" s="81"/>
      <c r="C166" s="82"/>
      <c r="D166" s="81"/>
      <c r="E166" s="86"/>
      <c r="F166" s="87"/>
      <c r="G166" s="88"/>
      <c r="H166" s="88"/>
    </row>
    <row r="167" spans="1:8" x14ac:dyDescent="0.25">
      <c r="A167" s="81"/>
      <c r="B167" s="81"/>
      <c r="C167" s="82"/>
      <c r="D167" s="81"/>
      <c r="E167" s="86"/>
      <c r="F167" s="87"/>
      <c r="G167" s="88"/>
      <c r="H167" s="88"/>
    </row>
    <row r="168" spans="1:8" x14ac:dyDescent="0.25">
      <c r="A168" s="81"/>
      <c r="B168" s="81"/>
      <c r="C168" s="82"/>
      <c r="D168" s="81"/>
      <c r="E168" s="86"/>
      <c r="F168" s="87"/>
      <c r="G168" s="88"/>
      <c r="H168" s="88"/>
    </row>
    <row r="169" spans="1:8" x14ac:dyDescent="0.25">
      <c r="A169" s="81"/>
      <c r="B169" s="81"/>
      <c r="C169" s="82"/>
      <c r="D169" s="81"/>
      <c r="E169" s="86"/>
      <c r="F169" s="87"/>
      <c r="G169" s="88"/>
      <c r="H169" s="88"/>
    </row>
    <row r="170" spans="1:8" x14ac:dyDescent="0.25">
      <c r="A170" s="81"/>
      <c r="B170" s="81"/>
      <c r="C170" s="82"/>
      <c r="D170" s="81"/>
      <c r="E170" s="86"/>
      <c r="F170" s="87"/>
      <c r="G170" s="88"/>
      <c r="H170" s="88"/>
    </row>
    <row r="171" spans="1:8" x14ac:dyDescent="0.25">
      <c r="A171" s="81"/>
      <c r="B171" s="81"/>
      <c r="C171" s="82"/>
      <c r="D171" s="81"/>
      <c r="E171" s="86"/>
      <c r="F171" s="87"/>
      <c r="G171" s="88"/>
      <c r="H171" s="88"/>
    </row>
    <row r="172" spans="1:8" x14ac:dyDescent="0.25">
      <c r="A172" s="81"/>
      <c r="B172" s="81"/>
      <c r="C172" s="82"/>
      <c r="D172" s="81"/>
      <c r="E172" s="86"/>
      <c r="F172" s="87"/>
      <c r="G172" s="88"/>
      <c r="H172" s="88"/>
    </row>
    <row r="173" spans="1:8" x14ac:dyDescent="0.25">
      <c r="A173" s="81"/>
      <c r="B173" s="81"/>
      <c r="C173" s="82"/>
      <c r="D173" s="81"/>
      <c r="E173" s="86"/>
      <c r="F173" s="87"/>
      <c r="G173" s="88"/>
      <c r="H173" s="88"/>
    </row>
    <row r="174" spans="1:8" x14ac:dyDescent="0.25">
      <c r="A174" s="81"/>
      <c r="B174" s="81"/>
      <c r="C174" s="82"/>
      <c r="D174" s="81"/>
      <c r="E174" s="86"/>
      <c r="F174" s="87"/>
      <c r="G174" s="88"/>
      <c r="H174" s="88"/>
    </row>
    <row r="175" spans="1:8" x14ac:dyDescent="0.25">
      <c r="A175" s="81"/>
      <c r="B175" s="81"/>
      <c r="C175" s="82"/>
      <c r="D175" s="81"/>
      <c r="E175" s="86"/>
      <c r="F175" s="87"/>
      <c r="G175" s="88"/>
      <c r="H175" s="88"/>
    </row>
    <row r="176" spans="1:8" x14ac:dyDescent="0.25">
      <c r="A176" s="81"/>
      <c r="B176" s="81"/>
      <c r="C176" s="82"/>
      <c r="D176" s="81"/>
      <c r="E176" s="86"/>
      <c r="F176" s="87"/>
      <c r="G176" s="88"/>
      <c r="H176" s="88"/>
    </row>
    <row r="177" spans="1:8" x14ac:dyDescent="0.25">
      <c r="A177" s="81"/>
      <c r="B177" s="81"/>
      <c r="C177" s="82"/>
      <c r="D177" s="81"/>
      <c r="E177" s="86"/>
      <c r="F177" s="87"/>
      <c r="G177" s="88"/>
      <c r="H177" s="88"/>
    </row>
    <row r="178" spans="1:8" x14ac:dyDescent="0.25">
      <c r="A178" s="81"/>
      <c r="B178" s="81"/>
      <c r="C178" s="82"/>
      <c r="D178" s="81"/>
      <c r="E178" s="86"/>
      <c r="F178" s="87"/>
      <c r="G178" s="88"/>
      <c r="H178" s="88"/>
    </row>
    <row r="179" spans="1:8" x14ac:dyDescent="0.25">
      <c r="A179" s="81"/>
      <c r="B179" s="81"/>
      <c r="C179" s="82"/>
      <c r="D179" s="81"/>
      <c r="E179" s="86"/>
      <c r="F179" s="87"/>
      <c r="G179" s="88"/>
      <c r="H179" s="88"/>
    </row>
    <row r="180" spans="1:8" x14ac:dyDescent="0.25">
      <c r="A180" s="81"/>
      <c r="B180" s="81"/>
      <c r="C180" s="82"/>
      <c r="D180" s="81"/>
      <c r="E180" s="86"/>
      <c r="F180" s="87"/>
      <c r="G180" s="88"/>
      <c r="H180" s="88"/>
    </row>
    <row r="181" spans="1:8" x14ac:dyDescent="0.25">
      <c r="A181" s="81"/>
      <c r="B181" s="81"/>
      <c r="C181" s="82"/>
      <c r="D181" s="81"/>
      <c r="E181" s="86"/>
      <c r="F181" s="87"/>
      <c r="G181" s="88"/>
      <c r="H181" s="88"/>
    </row>
    <row r="182" spans="1:8" x14ac:dyDescent="0.25">
      <c r="A182" s="81"/>
      <c r="B182" s="81"/>
      <c r="C182" s="82"/>
      <c r="D182" s="81"/>
      <c r="E182" s="86"/>
      <c r="F182" s="87"/>
      <c r="G182" s="88"/>
      <c r="H182" s="88"/>
    </row>
    <row r="183" spans="1:8" x14ac:dyDescent="0.25">
      <c r="A183" s="81"/>
      <c r="B183" s="81"/>
      <c r="C183" s="82"/>
      <c r="D183" s="81"/>
      <c r="E183" s="86"/>
      <c r="F183" s="87"/>
      <c r="G183" s="88"/>
      <c r="H183" s="88"/>
    </row>
    <row r="184" spans="1:8" x14ac:dyDescent="0.25">
      <c r="A184" s="81"/>
      <c r="B184" s="81"/>
      <c r="C184" s="82"/>
      <c r="D184" s="81"/>
      <c r="E184" s="86"/>
      <c r="F184" s="87"/>
      <c r="G184" s="88"/>
      <c r="H184" s="88"/>
    </row>
    <row r="185" spans="1:8" x14ac:dyDescent="0.25">
      <c r="A185" s="81"/>
      <c r="B185" s="81"/>
      <c r="C185" s="82"/>
      <c r="D185" s="81"/>
      <c r="E185" s="86"/>
      <c r="F185" s="87"/>
      <c r="G185" s="88"/>
      <c r="H185" s="88"/>
    </row>
    <row r="186" spans="1:8" x14ac:dyDescent="0.25">
      <c r="A186" s="81"/>
      <c r="B186" s="81"/>
      <c r="C186" s="82"/>
      <c r="D186" s="81"/>
      <c r="E186" s="86"/>
      <c r="F186" s="87"/>
      <c r="G186" s="88"/>
      <c r="H186" s="88"/>
    </row>
    <row r="187" spans="1:8" x14ac:dyDescent="0.25">
      <c r="A187" s="81"/>
      <c r="B187" s="81"/>
      <c r="C187" s="82"/>
      <c r="D187" s="81"/>
      <c r="E187" s="86"/>
      <c r="F187" s="87"/>
      <c r="G187" s="88"/>
      <c r="H187" s="88"/>
    </row>
    <row r="188" spans="1:8" x14ac:dyDescent="0.25">
      <c r="A188" s="81"/>
      <c r="B188" s="81"/>
      <c r="C188" s="82"/>
      <c r="D188" s="81"/>
      <c r="E188" s="86"/>
      <c r="F188" s="87"/>
      <c r="G188" s="88"/>
      <c r="H188" s="88"/>
    </row>
    <row r="189" spans="1:8" x14ac:dyDescent="0.25">
      <c r="A189" s="81"/>
      <c r="B189" s="81"/>
      <c r="C189" s="82"/>
      <c r="D189" s="81"/>
      <c r="E189" s="86"/>
      <c r="F189" s="87"/>
      <c r="G189" s="88"/>
      <c r="H189" s="88"/>
    </row>
    <row r="190" spans="1:8" x14ac:dyDescent="0.25">
      <c r="A190" s="81"/>
      <c r="B190" s="81"/>
      <c r="C190" s="82"/>
      <c r="D190" s="81"/>
      <c r="E190" s="86"/>
      <c r="F190" s="87"/>
      <c r="G190" s="88"/>
      <c r="H190" s="88"/>
    </row>
    <row r="191" spans="1:8" x14ac:dyDescent="0.25">
      <c r="A191" s="81"/>
      <c r="B191" s="81"/>
      <c r="C191" s="82"/>
      <c r="D191" s="81"/>
      <c r="E191" s="86"/>
      <c r="F191" s="87"/>
      <c r="G191" s="88"/>
      <c r="H191" s="88"/>
    </row>
    <row r="192" spans="1:8" x14ac:dyDescent="0.25">
      <c r="A192" s="81"/>
      <c r="B192" s="81"/>
      <c r="C192" s="82"/>
      <c r="D192" s="81"/>
      <c r="E192" s="86"/>
      <c r="F192" s="87"/>
      <c r="G192" s="88"/>
      <c r="H192" s="88"/>
    </row>
    <row r="193" spans="1:8" x14ac:dyDescent="0.25">
      <c r="A193" s="81"/>
      <c r="B193" s="81"/>
      <c r="C193" s="82"/>
      <c r="D193" s="81"/>
      <c r="E193" s="86"/>
      <c r="F193" s="87"/>
      <c r="G193" s="88"/>
      <c r="H193" s="88"/>
    </row>
    <row r="194" spans="1:8" x14ac:dyDescent="0.25">
      <c r="A194" s="81"/>
      <c r="B194" s="81"/>
      <c r="C194" s="82"/>
      <c r="D194" s="81"/>
      <c r="E194" s="86"/>
      <c r="F194" s="87"/>
      <c r="G194" s="88"/>
      <c r="H194" s="88"/>
    </row>
    <row r="195" spans="1:8" x14ac:dyDescent="0.25">
      <c r="A195" s="81"/>
      <c r="B195" s="81"/>
      <c r="C195" s="82"/>
      <c r="D195" s="81"/>
      <c r="E195" s="86"/>
      <c r="F195" s="87"/>
      <c r="G195" s="88"/>
      <c r="H195" s="88"/>
    </row>
    <row r="196" spans="1:8" x14ac:dyDescent="0.25">
      <c r="A196" s="81"/>
      <c r="B196" s="81"/>
      <c r="C196" s="82"/>
      <c r="D196" s="81"/>
      <c r="E196" s="86"/>
      <c r="F196" s="87"/>
      <c r="G196" s="88"/>
      <c r="H196" s="88"/>
    </row>
    <row r="197" spans="1:8" x14ac:dyDescent="0.25">
      <c r="A197" s="81"/>
      <c r="B197" s="81"/>
      <c r="C197" s="82"/>
      <c r="D197" s="81"/>
      <c r="E197" s="86"/>
      <c r="F197" s="87"/>
      <c r="G197" s="88"/>
      <c r="H197" s="88"/>
    </row>
    <row r="198" spans="1:8" x14ac:dyDescent="0.25">
      <c r="A198" s="81"/>
      <c r="B198" s="81"/>
      <c r="C198" s="82"/>
      <c r="D198" s="81"/>
      <c r="E198" s="86"/>
      <c r="F198" s="87"/>
      <c r="G198" s="88"/>
      <c r="H198" s="88"/>
    </row>
    <row r="199" spans="1:8" x14ac:dyDescent="0.25">
      <c r="A199" s="81"/>
      <c r="B199" s="81"/>
      <c r="C199" s="82"/>
      <c r="D199" s="81"/>
      <c r="E199" s="86"/>
      <c r="F199" s="87"/>
      <c r="G199" s="88"/>
      <c r="H199" s="88"/>
    </row>
    <row r="200" spans="1:8" x14ac:dyDescent="0.25">
      <c r="A200" s="81"/>
      <c r="B200" s="81"/>
      <c r="C200" s="82"/>
      <c r="D200" s="81"/>
      <c r="E200" s="86"/>
      <c r="F200" s="87"/>
      <c r="G200" s="88"/>
      <c r="H200" s="88"/>
    </row>
    <row r="201" spans="1:8" x14ac:dyDescent="0.25">
      <c r="A201" s="81"/>
      <c r="B201" s="81"/>
      <c r="C201" s="82"/>
      <c r="D201" s="81"/>
      <c r="E201" s="86"/>
      <c r="F201" s="87"/>
      <c r="G201" s="88"/>
      <c r="H201" s="88"/>
    </row>
    <row r="202" spans="1:8" x14ac:dyDescent="0.25">
      <c r="A202" s="81"/>
      <c r="B202" s="81"/>
      <c r="C202" s="82"/>
      <c r="D202" s="81"/>
      <c r="E202" s="86"/>
      <c r="F202" s="87"/>
      <c r="G202" s="88"/>
      <c r="H202" s="88"/>
    </row>
    <row r="203" spans="1:8" x14ac:dyDescent="0.25">
      <c r="A203" s="81"/>
      <c r="B203" s="81"/>
      <c r="C203" s="82"/>
      <c r="D203" s="81"/>
      <c r="E203" s="86"/>
      <c r="F203" s="87"/>
      <c r="G203" s="88"/>
      <c r="H203" s="88"/>
    </row>
    <row r="204" spans="1:8" x14ac:dyDescent="0.25">
      <c r="A204" s="81"/>
      <c r="B204" s="81"/>
      <c r="C204" s="82"/>
      <c r="D204" s="81"/>
      <c r="E204" s="86"/>
      <c r="F204" s="87"/>
      <c r="G204" s="88"/>
      <c r="H204" s="88"/>
    </row>
    <row r="205" spans="1:8" x14ac:dyDescent="0.25">
      <c r="A205" s="81"/>
      <c r="B205" s="81"/>
      <c r="C205" s="82"/>
      <c r="D205" s="81"/>
      <c r="E205" s="86"/>
      <c r="F205" s="87"/>
      <c r="G205" s="88"/>
      <c r="H205" s="88"/>
    </row>
    <row r="206" spans="1:8" x14ac:dyDescent="0.25">
      <c r="A206" s="81"/>
      <c r="B206" s="81"/>
      <c r="C206" s="82"/>
      <c r="D206" s="81"/>
      <c r="E206" s="86"/>
      <c r="F206" s="87"/>
      <c r="G206" s="88"/>
      <c r="H206" s="88"/>
    </row>
    <row r="207" spans="1:8" x14ac:dyDescent="0.25">
      <c r="A207" s="81"/>
      <c r="B207" s="81"/>
      <c r="C207" s="82"/>
      <c r="D207" s="81"/>
      <c r="E207" s="86"/>
      <c r="F207" s="87"/>
      <c r="G207" s="88"/>
      <c r="H207" s="88"/>
    </row>
    <row r="208" spans="1:8" x14ac:dyDescent="0.25">
      <c r="A208" s="81"/>
      <c r="B208" s="81"/>
      <c r="C208" s="82"/>
      <c r="D208" s="81"/>
      <c r="E208" s="86"/>
      <c r="F208" s="87"/>
      <c r="G208" s="88"/>
      <c r="H208" s="88"/>
    </row>
    <row r="209" spans="1:8" x14ac:dyDescent="0.25">
      <c r="A209" s="81"/>
      <c r="B209" s="81"/>
      <c r="C209" s="82"/>
      <c r="D209" s="81"/>
      <c r="E209" s="86"/>
      <c r="F209" s="87"/>
      <c r="G209" s="88"/>
      <c r="H209" s="88"/>
    </row>
    <row r="210" spans="1:8" x14ac:dyDescent="0.25">
      <c r="A210" s="81"/>
      <c r="B210" s="81"/>
      <c r="C210" s="82"/>
      <c r="D210" s="81"/>
      <c r="E210" s="86"/>
      <c r="F210" s="87"/>
      <c r="G210" s="88"/>
      <c r="H210" s="88"/>
    </row>
    <row r="211" spans="1:8" x14ac:dyDescent="0.25">
      <c r="A211" s="81"/>
      <c r="B211" s="81"/>
      <c r="C211" s="82"/>
      <c r="D211" s="81"/>
      <c r="E211" s="86"/>
      <c r="F211" s="87"/>
      <c r="G211" s="88"/>
      <c r="H211" s="88"/>
    </row>
    <row r="212" spans="1:8" x14ac:dyDescent="0.25">
      <c r="A212" s="81"/>
      <c r="B212" s="81"/>
      <c r="C212" s="82"/>
      <c r="D212" s="81"/>
      <c r="E212" s="86"/>
      <c r="F212" s="87"/>
      <c r="G212" s="88"/>
      <c r="H212" s="88"/>
    </row>
    <row r="213" spans="1:8" x14ac:dyDescent="0.25">
      <c r="A213" s="81"/>
      <c r="B213" s="81"/>
      <c r="C213" s="82"/>
      <c r="D213" s="81"/>
      <c r="E213" s="86"/>
      <c r="F213" s="87"/>
      <c r="G213" s="88"/>
      <c r="H213" s="88"/>
    </row>
    <row r="214" spans="1:8" x14ac:dyDescent="0.25">
      <c r="A214" s="81"/>
      <c r="B214" s="81"/>
      <c r="C214" s="82"/>
      <c r="D214" s="81"/>
      <c r="E214" s="86"/>
      <c r="F214" s="87"/>
      <c r="G214" s="88"/>
      <c r="H214" s="88"/>
    </row>
    <row r="215" spans="1:8" x14ac:dyDescent="0.25">
      <c r="A215" s="81"/>
      <c r="B215" s="81"/>
      <c r="C215" s="82"/>
      <c r="D215" s="81"/>
      <c r="E215" s="86"/>
      <c r="F215" s="87"/>
      <c r="G215" s="88"/>
      <c r="H215" s="88"/>
    </row>
    <row r="216" spans="1:8" x14ac:dyDescent="0.25">
      <c r="A216" s="81"/>
      <c r="B216" s="81"/>
      <c r="C216" s="82"/>
      <c r="D216" s="81"/>
      <c r="E216" s="86"/>
      <c r="F216" s="87"/>
      <c r="G216" s="88"/>
      <c r="H216" s="88"/>
    </row>
    <row r="217" spans="1:8" x14ac:dyDescent="0.25">
      <c r="A217" s="81"/>
      <c r="B217" s="81"/>
      <c r="C217" s="82"/>
      <c r="D217" s="81"/>
      <c r="E217" s="86"/>
      <c r="F217" s="87"/>
      <c r="G217" s="88"/>
      <c r="H217" s="88"/>
    </row>
    <row r="218" spans="1:8" x14ac:dyDescent="0.25">
      <c r="A218" s="81"/>
      <c r="B218" s="81"/>
      <c r="C218" s="82"/>
      <c r="D218" s="81"/>
      <c r="E218" s="86"/>
      <c r="F218" s="87"/>
      <c r="G218" s="88"/>
      <c r="H218" s="88"/>
    </row>
    <row r="219" spans="1:8" x14ac:dyDescent="0.25">
      <c r="A219" s="81"/>
      <c r="B219" s="81"/>
      <c r="C219" s="82"/>
      <c r="D219" s="81"/>
      <c r="E219" s="86"/>
      <c r="F219" s="87"/>
      <c r="G219" s="88"/>
      <c r="H219" s="88"/>
    </row>
    <row r="220" spans="1:8" x14ac:dyDescent="0.25">
      <c r="A220" s="81"/>
      <c r="B220" s="81"/>
      <c r="C220" s="82"/>
      <c r="D220" s="81"/>
      <c r="E220" s="86"/>
      <c r="F220" s="87"/>
      <c r="G220" s="88"/>
      <c r="H220" s="88"/>
    </row>
    <row r="221" spans="1:8" x14ac:dyDescent="0.25">
      <c r="A221" s="81"/>
      <c r="B221" s="81"/>
      <c r="C221" s="82"/>
      <c r="D221" s="81"/>
      <c r="E221" s="86"/>
      <c r="F221" s="87"/>
      <c r="G221" s="88"/>
      <c r="H221" s="88"/>
    </row>
    <row r="222" spans="1:8" x14ac:dyDescent="0.25">
      <c r="A222" s="81"/>
      <c r="B222" s="81"/>
      <c r="C222" s="82"/>
      <c r="D222" s="81"/>
      <c r="E222" s="86"/>
      <c r="F222" s="87"/>
      <c r="G222" s="88"/>
      <c r="H222" s="88"/>
    </row>
    <row r="223" spans="1:8" x14ac:dyDescent="0.25">
      <c r="A223" s="81"/>
      <c r="B223" s="81"/>
      <c r="C223" s="82"/>
      <c r="D223" s="81"/>
      <c r="E223" s="86"/>
      <c r="F223" s="87"/>
      <c r="G223" s="88"/>
      <c r="H223" s="88"/>
    </row>
    <row r="224" spans="1:8" x14ac:dyDescent="0.25">
      <c r="A224" s="81"/>
      <c r="B224" s="81"/>
      <c r="C224" s="82"/>
      <c r="D224" s="81"/>
      <c r="E224" s="86"/>
      <c r="F224" s="87"/>
      <c r="G224" s="88"/>
      <c r="H224" s="88"/>
    </row>
    <row r="225" spans="1:8" x14ac:dyDescent="0.25">
      <c r="A225" s="81"/>
      <c r="B225" s="81"/>
      <c r="C225" s="82"/>
      <c r="D225" s="81"/>
      <c r="E225" s="86"/>
      <c r="F225" s="87"/>
      <c r="G225" s="88"/>
      <c r="H225" s="88"/>
    </row>
    <row r="226" spans="1:8" x14ac:dyDescent="0.25">
      <c r="A226" s="81"/>
      <c r="B226" s="81"/>
      <c r="C226" s="82"/>
      <c r="D226" s="81"/>
      <c r="E226" s="86"/>
      <c r="F226" s="87"/>
      <c r="G226" s="88"/>
      <c r="H226" s="88"/>
    </row>
    <row r="227" spans="1:8" x14ac:dyDescent="0.25">
      <c r="A227" s="81"/>
      <c r="B227" s="81"/>
      <c r="C227" s="82"/>
      <c r="D227" s="81"/>
      <c r="E227" s="86"/>
      <c r="F227" s="87"/>
      <c r="G227" s="88"/>
      <c r="H227" s="88"/>
    </row>
    <row r="228" spans="1:8" x14ac:dyDescent="0.25">
      <c r="A228" s="81"/>
      <c r="B228" s="81"/>
      <c r="C228" s="82"/>
      <c r="D228" s="81"/>
      <c r="E228" s="86"/>
      <c r="F228" s="87"/>
      <c r="G228" s="88"/>
      <c r="H228" s="88"/>
    </row>
    <row r="229" spans="1:8" x14ac:dyDescent="0.25">
      <c r="A229" s="81"/>
      <c r="B229" s="81"/>
      <c r="C229" s="82"/>
      <c r="D229" s="81"/>
      <c r="E229" s="86"/>
      <c r="F229" s="87"/>
      <c r="G229" s="88"/>
      <c r="H229" s="88"/>
    </row>
    <row r="230" spans="1:8" x14ac:dyDescent="0.25">
      <c r="A230" s="81"/>
      <c r="B230" s="81"/>
      <c r="C230" s="82"/>
      <c r="D230" s="81"/>
      <c r="E230" s="86"/>
      <c r="F230" s="87"/>
      <c r="G230" s="88"/>
      <c r="H230" s="88"/>
    </row>
    <row r="231" spans="1:8" x14ac:dyDescent="0.25">
      <c r="A231" s="81"/>
      <c r="B231" s="81"/>
      <c r="C231" s="82"/>
      <c r="D231" s="81"/>
      <c r="E231" s="86"/>
      <c r="F231" s="87"/>
      <c r="G231" s="88"/>
      <c r="H231" s="88"/>
    </row>
    <row r="232" spans="1:8" x14ac:dyDescent="0.25">
      <c r="A232" s="81"/>
      <c r="B232" s="81"/>
      <c r="C232" s="82"/>
      <c r="D232" s="81"/>
      <c r="E232" s="86"/>
      <c r="F232" s="87"/>
      <c r="G232" s="88"/>
      <c r="H232" s="88"/>
    </row>
    <row r="233" spans="1:8" x14ac:dyDescent="0.25">
      <c r="A233" s="81"/>
      <c r="B233" s="81"/>
      <c r="C233" s="82"/>
      <c r="D233" s="81"/>
      <c r="E233" s="86"/>
      <c r="F233" s="87"/>
      <c r="G233" s="88"/>
      <c r="H233" s="88"/>
    </row>
    <row r="234" spans="1:8" x14ac:dyDescent="0.25">
      <c r="A234" s="81"/>
      <c r="B234" s="81"/>
      <c r="C234" s="82"/>
      <c r="D234" s="81"/>
      <c r="E234" s="86"/>
      <c r="F234" s="87"/>
      <c r="G234" s="88"/>
      <c r="H234" s="88"/>
    </row>
    <row r="235" spans="1:8" x14ac:dyDescent="0.25">
      <c r="A235" s="81"/>
      <c r="B235" s="81"/>
      <c r="C235" s="82"/>
      <c r="D235" s="81"/>
      <c r="E235" s="86"/>
      <c r="F235" s="87"/>
      <c r="G235" s="88"/>
      <c r="H235" s="88"/>
    </row>
    <row r="236" spans="1:8" x14ac:dyDescent="0.25">
      <c r="A236" s="81"/>
      <c r="B236" s="81"/>
      <c r="C236" s="82"/>
      <c r="D236" s="81"/>
      <c r="E236" s="86"/>
      <c r="F236" s="87"/>
      <c r="G236" s="88"/>
      <c r="H236" s="88"/>
    </row>
    <row r="237" spans="1:8" x14ac:dyDescent="0.25">
      <c r="A237" s="81"/>
      <c r="B237" s="81"/>
      <c r="C237" s="82"/>
      <c r="D237" s="81"/>
      <c r="E237" s="86"/>
      <c r="F237" s="87"/>
      <c r="G237" s="88"/>
      <c r="H237" s="88"/>
    </row>
    <row r="238" spans="1:8" x14ac:dyDescent="0.25">
      <c r="A238" s="81"/>
      <c r="B238" s="81"/>
      <c r="C238" s="82"/>
      <c r="D238" s="81"/>
      <c r="E238" s="86"/>
      <c r="F238" s="87"/>
      <c r="G238" s="88"/>
      <c r="H238" s="88"/>
    </row>
    <row r="239" spans="1:8" x14ac:dyDescent="0.25">
      <c r="A239" s="81"/>
      <c r="B239" s="81"/>
      <c r="C239" s="82"/>
      <c r="D239" s="81"/>
      <c r="E239" s="86"/>
      <c r="F239" s="87"/>
      <c r="G239" s="88"/>
      <c r="H239" s="88"/>
    </row>
    <row r="240" spans="1:8" x14ac:dyDescent="0.25">
      <c r="A240" s="81"/>
      <c r="B240" s="81"/>
      <c r="C240" s="82"/>
      <c r="D240" s="81"/>
      <c r="E240" s="86"/>
      <c r="F240" s="87"/>
      <c r="G240" s="88"/>
      <c r="H240" s="88"/>
    </row>
    <row r="241" spans="1:8" x14ac:dyDescent="0.25">
      <c r="A241" s="81"/>
      <c r="B241" s="81"/>
      <c r="C241" s="82"/>
      <c r="D241" s="81"/>
      <c r="E241" s="86"/>
      <c r="F241" s="87"/>
      <c r="G241" s="88"/>
      <c r="H241" s="88"/>
    </row>
    <row r="242" spans="1:8" x14ac:dyDescent="0.25">
      <c r="A242" s="81"/>
      <c r="B242" s="81"/>
      <c r="C242" s="82"/>
      <c r="D242" s="81"/>
      <c r="E242" s="86"/>
      <c r="F242" s="87"/>
      <c r="G242" s="88"/>
      <c r="H242" s="88"/>
    </row>
    <row r="243" spans="1:8" x14ac:dyDescent="0.25">
      <c r="A243" s="81"/>
      <c r="B243" s="81"/>
      <c r="C243" s="82"/>
      <c r="D243" s="81"/>
      <c r="E243" s="86"/>
      <c r="F243" s="87"/>
      <c r="G243" s="88"/>
      <c r="H243" s="88"/>
    </row>
    <row r="244" spans="1:8" x14ac:dyDescent="0.25">
      <c r="A244" s="81"/>
      <c r="B244" s="81"/>
      <c r="C244" s="82"/>
      <c r="D244" s="81"/>
      <c r="E244" s="86"/>
      <c r="F244" s="87"/>
      <c r="G244" s="88"/>
      <c r="H244" s="88"/>
    </row>
    <row r="245" spans="1:8" x14ac:dyDescent="0.25">
      <c r="A245" s="81"/>
      <c r="B245" s="81"/>
      <c r="C245" s="82"/>
      <c r="D245" s="81"/>
      <c r="E245" s="86"/>
      <c r="F245" s="87"/>
      <c r="G245" s="88"/>
      <c r="H245" s="88"/>
    </row>
    <row r="246" spans="1:8" x14ac:dyDescent="0.25">
      <c r="A246" s="81"/>
      <c r="B246" s="81"/>
      <c r="C246" s="82"/>
      <c r="D246" s="81"/>
      <c r="E246" s="86"/>
      <c r="F246" s="87"/>
      <c r="G246" s="88"/>
      <c r="H246" s="88"/>
    </row>
    <row r="247" spans="1:8" x14ac:dyDescent="0.25">
      <c r="A247" s="81"/>
      <c r="B247" s="81"/>
      <c r="C247" s="82"/>
      <c r="D247" s="81"/>
      <c r="E247" s="86"/>
      <c r="F247" s="87"/>
      <c r="G247" s="88"/>
      <c r="H247" s="88"/>
    </row>
    <row r="248" spans="1:8" x14ac:dyDescent="0.25">
      <c r="A248" s="81"/>
      <c r="B248" s="81"/>
      <c r="C248" s="82"/>
      <c r="D248" s="81"/>
      <c r="E248" s="86"/>
      <c r="F248" s="87"/>
      <c r="G248" s="88"/>
      <c r="H248" s="88"/>
    </row>
    <row r="249" spans="1:8" x14ac:dyDescent="0.25">
      <c r="A249" s="81"/>
      <c r="B249" s="81"/>
      <c r="C249" s="82"/>
      <c r="D249" s="81"/>
      <c r="E249" s="86"/>
      <c r="F249" s="87"/>
      <c r="G249" s="88"/>
      <c r="H249" s="88"/>
    </row>
    <row r="250" spans="1:8" x14ac:dyDescent="0.25">
      <c r="A250" s="81"/>
      <c r="B250" s="81"/>
      <c r="C250" s="82"/>
      <c r="D250" s="81"/>
      <c r="E250" s="86"/>
      <c r="F250" s="87"/>
      <c r="G250" s="88"/>
      <c r="H250" s="88"/>
    </row>
    <row r="251" spans="1:8" x14ac:dyDescent="0.25">
      <c r="A251" s="81"/>
      <c r="B251" s="81"/>
      <c r="C251" s="82"/>
      <c r="D251" s="81"/>
      <c r="E251" s="86"/>
      <c r="F251" s="87"/>
      <c r="G251" s="88"/>
      <c r="H251" s="88"/>
    </row>
    <row r="252" spans="1:8" x14ac:dyDescent="0.25">
      <c r="A252" s="81"/>
      <c r="B252" s="81"/>
      <c r="C252" s="82"/>
      <c r="D252" s="81"/>
      <c r="E252" s="86"/>
      <c r="F252" s="87"/>
      <c r="G252" s="88"/>
      <c r="H252" s="88"/>
    </row>
    <row r="253" spans="1:8" x14ac:dyDescent="0.25">
      <c r="A253" s="81"/>
      <c r="B253" s="81"/>
      <c r="C253" s="82"/>
      <c r="D253" s="81"/>
      <c r="E253" s="86"/>
      <c r="F253" s="87"/>
      <c r="G253" s="88"/>
      <c r="H253" s="88"/>
    </row>
    <row r="254" spans="1:8" x14ac:dyDescent="0.25">
      <c r="A254" s="81"/>
      <c r="B254" s="81"/>
      <c r="C254" s="82"/>
      <c r="D254" s="81"/>
      <c r="E254" s="86"/>
      <c r="F254" s="87"/>
      <c r="G254" s="88"/>
      <c r="H254" s="88"/>
    </row>
    <row r="255" spans="1:8" x14ac:dyDescent="0.25">
      <c r="A255" s="81"/>
      <c r="B255" s="81"/>
      <c r="C255" s="82"/>
      <c r="D255" s="81"/>
      <c r="E255" s="86"/>
      <c r="F255" s="87"/>
      <c r="G255" s="88"/>
      <c r="H255" s="88"/>
    </row>
    <row r="256" spans="1:8" x14ac:dyDescent="0.25">
      <c r="A256" s="81"/>
      <c r="B256" s="81"/>
      <c r="C256" s="82"/>
      <c r="D256" s="81"/>
      <c r="E256" s="86"/>
      <c r="F256" s="87"/>
      <c r="G256" s="88"/>
      <c r="H256" s="88"/>
    </row>
    <row r="257" spans="1:8" x14ac:dyDescent="0.25">
      <c r="A257" s="81"/>
      <c r="B257" s="81"/>
      <c r="C257" s="82"/>
      <c r="D257" s="81"/>
      <c r="E257" s="86"/>
      <c r="F257" s="87"/>
      <c r="G257" s="88"/>
      <c r="H257" s="88"/>
    </row>
    <row r="258" spans="1:8" x14ac:dyDescent="0.25">
      <c r="A258" s="81"/>
      <c r="B258" s="81"/>
      <c r="C258" s="82"/>
      <c r="D258" s="81"/>
      <c r="E258" s="86"/>
      <c r="F258" s="87"/>
      <c r="G258" s="88"/>
      <c r="H258" s="88"/>
    </row>
    <row r="259" spans="1:8" x14ac:dyDescent="0.25">
      <c r="A259" s="81"/>
      <c r="B259" s="81"/>
      <c r="C259" s="82"/>
      <c r="D259" s="81"/>
      <c r="E259" s="86"/>
      <c r="F259" s="87"/>
      <c r="G259" s="88"/>
      <c r="H259" s="88"/>
    </row>
    <row r="260" spans="1:8" x14ac:dyDescent="0.25">
      <c r="A260" s="81"/>
      <c r="B260" s="81"/>
      <c r="C260" s="82"/>
      <c r="D260" s="81"/>
      <c r="E260" s="86"/>
      <c r="F260" s="87"/>
      <c r="G260" s="88"/>
      <c r="H260" s="88"/>
    </row>
    <row r="261" spans="1:8" x14ac:dyDescent="0.25">
      <c r="A261" s="81"/>
      <c r="B261" s="81"/>
      <c r="C261" s="82"/>
      <c r="D261" s="81"/>
      <c r="E261" s="86"/>
      <c r="F261" s="87"/>
      <c r="G261" s="88"/>
      <c r="H261" s="88"/>
    </row>
    <row r="262" spans="1:8" x14ac:dyDescent="0.25">
      <c r="A262" s="81"/>
      <c r="B262" s="81"/>
      <c r="C262" s="82"/>
      <c r="D262" s="81"/>
      <c r="E262" s="86"/>
      <c r="F262" s="87"/>
      <c r="G262" s="88"/>
      <c r="H262" s="88"/>
    </row>
    <row r="263" spans="1:8" x14ac:dyDescent="0.25">
      <c r="A263" s="81"/>
      <c r="B263" s="81"/>
      <c r="C263" s="82"/>
      <c r="D263" s="81"/>
      <c r="E263" s="86"/>
      <c r="F263" s="87"/>
      <c r="G263" s="88"/>
      <c r="H263" s="88"/>
    </row>
    <row r="264" spans="1:8" x14ac:dyDescent="0.25">
      <c r="A264" s="81"/>
      <c r="B264" s="81"/>
      <c r="C264" s="82"/>
      <c r="D264" s="81"/>
      <c r="E264" s="86"/>
      <c r="F264" s="87"/>
      <c r="G264" s="88"/>
      <c r="H264" s="88"/>
    </row>
    <row r="265" spans="1:8" x14ac:dyDescent="0.25">
      <c r="A265" s="81"/>
      <c r="B265" s="81"/>
      <c r="C265" s="82"/>
      <c r="D265" s="81"/>
      <c r="E265" s="86"/>
      <c r="F265" s="87"/>
      <c r="G265" s="88"/>
      <c r="H265" s="88"/>
    </row>
    <row r="266" spans="1:8" x14ac:dyDescent="0.25">
      <c r="A266" s="81"/>
      <c r="B266" s="81"/>
      <c r="C266" s="82"/>
      <c r="D266" s="81"/>
      <c r="E266" s="86"/>
      <c r="F266" s="87"/>
      <c r="G266" s="88"/>
      <c r="H266" s="88"/>
    </row>
    <row r="267" spans="1:8" x14ac:dyDescent="0.25">
      <c r="A267" s="81"/>
      <c r="B267" s="81"/>
      <c r="C267" s="82"/>
      <c r="D267" s="81"/>
      <c r="E267" s="86"/>
      <c r="F267" s="87"/>
      <c r="G267" s="88"/>
      <c r="H267" s="88"/>
    </row>
    <row r="268" spans="1:8" x14ac:dyDescent="0.25">
      <c r="A268" s="81"/>
      <c r="B268" s="81"/>
      <c r="C268" s="82"/>
      <c r="D268" s="81"/>
      <c r="E268" s="86"/>
      <c r="F268" s="87"/>
      <c r="G268" s="88"/>
      <c r="H268" s="88"/>
    </row>
    <row r="269" spans="1:8" x14ac:dyDescent="0.25">
      <c r="A269" s="81"/>
      <c r="B269" s="81"/>
      <c r="C269" s="82"/>
      <c r="D269" s="81"/>
      <c r="E269" s="86"/>
      <c r="F269" s="87"/>
      <c r="G269" s="88"/>
      <c r="H269" s="88"/>
    </row>
    <row r="270" spans="1:8" x14ac:dyDescent="0.25">
      <c r="A270" s="81"/>
      <c r="B270" s="81"/>
      <c r="C270" s="82"/>
      <c r="D270" s="81"/>
      <c r="E270" s="86"/>
      <c r="F270" s="87"/>
      <c r="G270" s="88"/>
      <c r="H270" s="88"/>
    </row>
    <row r="271" spans="1:8" x14ac:dyDescent="0.25">
      <c r="A271" s="81"/>
      <c r="B271" s="81"/>
      <c r="C271" s="82"/>
      <c r="D271" s="81"/>
      <c r="E271" s="86"/>
      <c r="F271" s="87"/>
      <c r="G271" s="88"/>
      <c r="H271" s="88"/>
    </row>
    <row r="272" spans="1:8" x14ac:dyDescent="0.25">
      <c r="A272" s="81"/>
      <c r="B272" s="81"/>
      <c r="C272" s="82"/>
      <c r="D272" s="81"/>
      <c r="E272" s="86"/>
      <c r="F272" s="87"/>
      <c r="G272" s="88"/>
      <c r="H272" s="88"/>
    </row>
    <row r="273" spans="1:8" x14ac:dyDescent="0.25">
      <c r="A273" s="81"/>
      <c r="B273" s="81"/>
      <c r="C273" s="82"/>
      <c r="D273" s="81"/>
      <c r="E273" s="86"/>
      <c r="F273" s="87"/>
      <c r="G273" s="88"/>
      <c r="H273" s="88"/>
    </row>
    <row r="274" spans="1:8" x14ac:dyDescent="0.25">
      <c r="A274" s="81"/>
      <c r="B274" s="81"/>
      <c r="C274" s="82"/>
      <c r="D274" s="81"/>
      <c r="E274" s="86"/>
      <c r="F274" s="87"/>
      <c r="G274" s="88"/>
      <c r="H274" s="88"/>
    </row>
    <row r="275" spans="1:8" x14ac:dyDescent="0.25">
      <c r="A275" s="81"/>
      <c r="B275" s="81"/>
      <c r="C275" s="82"/>
      <c r="D275" s="81"/>
      <c r="E275" s="86"/>
      <c r="F275" s="87"/>
      <c r="G275" s="88"/>
      <c r="H275" s="88"/>
    </row>
    <row r="276" spans="1:8" x14ac:dyDescent="0.25">
      <c r="A276" s="81"/>
      <c r="B276" s="81"/>
      <c r="C276" s="82"/>
      <c r="D276" s="81"/>
      <c r="E276" s="86"/>
      <c r="F276" s="87"/>
      <c r="G276" s="88"/>
      <c r="H276" s="88"/>
    </row>
    <row r="277" spans="1:8" x14ac:dyDescent="0.25">
      <c r="A277" s="81"/>
      <c r="B277" s="81"/>
      <c r="C277" s="82"/>
      <c r="D277" s="81"/>
      <c r="E277" s="86"/>
      <c r="F277" s="87"/>
      <c r="G277" s="88"/>
      <c r="H277" s="88"/>
    </row>
    <row r="278" spans="1:8" x14ac:dyDescent="0.25">
      <c r="A278" s="81"/>
      <c r="B278" s="81"/>
      <c r="C278" s="82"/>
      <c r="D278" s="81"/>
      <c r="E278" s="86"/>
      <c r="F278" s="87"/>
      <c r="G278" s="88"/>
      <c r="H278" s="88"/>
    </row>
    <row r="279" spans="1:8" x14ac:dyDescent="0.25">
      <c r="A279" s="81"/>
      <c r="B279" s="81"/>
      <c r="C279" s="82"/>
      <c r="D279" s="81"/>
      <c r="E279" s="86"/>
      <c r="F279" s="87"/>
      <c r="G279" s="88"/>
      <c r="H279" s="88"/>
    </row>
    <row r="280" spans="1:8" x14ac:dyDescent="0.25">
      <c r="A280" s="81"/>
      <c r="B280" s="81"/>
      <c r="C280" s="82"/>
      <c r="D280" s="81"/>
      <c r="E280" s="86"/>
      <c r="F280" s="87"/>
      <c r="G280" s="88"/>
      <c r="H280" s="88"/>
    </row>
    <row r="281" spans="1:8" x14ac:dyDescent="0.25">
      <c r="A281" s="81"/>
      <c r="B281" s="81"/>
      <c r="C281" s="82"/>
      <c r="D281" s="81"/>
      <c r="E281" s="86"/>
      <c r="F281" s="87"/>
      <c r="G281" s="88"/>
      <c r="H281" s="88"/>
    </row>
    <row r="282" spans="1:8" x14ac:dyDescent="0.25">
      <c r="A282" s="81"/>
      <c r="B282" s="81"/>
      <c r="C282" s="82"/>
      <c r="D282" s="81"/>
      <c r="E282" s="86"/>
      <c r="F282" s="87"/>
      <c r="G282" s="88"/>
      <c r="H282" s="88"/>
    </row>
    <row r="283" spans="1:8" x14ac:dyDescent="0.25">
      <c r="A283" s="81"/>
      <c r="B283" s="81"/>
      <c r="C283" s="82"/>
      <c r="D283" s="81"/>
      <c r="E283" s="86"/>
      <c r="F283" s="87"/>
      <c r="G283" s="88"/>
      <c r="H283" s="88"/>
    </row>
  </sheetData>
  <autoFilter ref="A4:H283"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45"/>
  <sheetViews>
    <sheetView zoomScale="90" zoomScaleNormal="90" zoomScaleSheetLayoutView="100" workbookViewId="0">
      <selection sqref="A1:H1"/>
    </sheetView>
  </sheetViews>
  <sheetFormatPr defaultColWidth="9.109375" defaultRowHeight="13.2" x14ac:dyDescent="0.25"/>
  <cols>
    <col min="1" max="1" width="15.88671875" style="49" bestFit="1" customWidth="1"/>
    <col min="2" max="2" width="15" style="49" bestFit="1" customWidth="1"/>
    <col min="3" max="3" width="16.44140625" style="56" customWidth="1"/>
    <col min="4" max="4" width="50.6640625" style="56" customWidth="1"/>
    <col min="5" max="5" width="14.6640625" style="57" customWidth="1"/>
    <col min="6" max="7" width="14.6640625" style="58" customWidth="1"/>
    <col min="8" max="8" width="14.6640625" style="49" customWidth="1"/>
    <col min="9" max="9" width="15.5546875" style="49" customWidth="1"/>
    <col min="10" max="16384" width="9.109375" style="49"/>
  </cols>
  <sheetData>
    <row r="1" spans="1:15" ht="66.75" customHeight="1" x14ac:dyDescent="0.25">
      <c r="A1" s="258" t="s">
        <v>111</v>
      </c>
      <c r="B1" s="258"/>
      <c r="C1" s="258"/>
      <c r="D1" s="258"/>
      <c r="E1" s="258"/>
      <c r="F1" s="258"/>
      <c r="G1" s="258"/>
      <c r="H1" s="258"/>
    </row>
    <row r="2" spans="1:15" s="50" customFormat="1" ht="25.5" customHeight="1" x14ac:dyDescent="0.25">
      <c r="A2" s="260" t="str">
        <f>Overview!B4&amp; " - Effective from "&amp;TEXT(Overview!D4,"D MMMM YYYY")&amp;" - "&amp;Overview!E4&amp;" EDCM export charges"</f>
        <v>Murphy Power Distribution Limited GSP_B - Effective from 1 April 2024 - Final EDCM export charges</v>
      </c>
      <c r="B2" s="261"/>
      <c r="C2" s="261"/>
      <c r="D2" s="261"/>
      <c r="E2" s="261"/>
      <c r="F2" s="261"/>
      <c r="G2" s="261"/>
      <c r="H2" s="262"/>
    </row>
    <row r="3" spans="1:15" s="74" customFormat="1" ht="17.399999999999999" x14ac:dyDescent="0.25">
      <c r="A3" s="75"/>
      <c r="B3" s="75"/>
      <c r="C3" s="75"/>
      <c r="D3" s="76"/>
      <c r="E3" s="77"/>
      <c r="F3" s="77"/>
      <c r="G3" s="78"/>
      <c r="H3" s="78"/>
      <c r="I3" s="73"/>
      <c r="J3" s="73"/>
      <c r="K3" s="73"/>
      <c r="L3" s="73"/>
      <c r="M3" s="73"/>
      <c r="N3" s="73"/>
      <c r="O3" s="73"/>
    </row>
    <row r="4" spans="1:15" ht="60.75" customHeight="1" x14ac:dyDescent="0.25">
      <c r="A4" s="51" t="s">
        <v>99</v>
      </c>
      <c r="B4" s="52" t="s">
        <v>64</v>
      </c>
      <c r="C4" s="51" t="s">
        <v>66</v>
      </c>
      <c r="D4" s="53" t="s">
        <v>58</v>
      </c>
      <c r="E4" s="53" t="str">
        <f>'Annex 2 EHV charges'!L10</f>
        <v>Export
Super Red
unit charge
(p/kWh)</v>
      </c>
      <c r="F4" s="53" t="str">
        <f>'Annex 2 EHV charges'!M10</f>
        <v>Export
fixed charge
(p/day)</v>
      </c>
      <c r="G4" s="53" t="str">
        <f>'Annex 2 EHV charges'!N10</f>
        <v>Export
capacity charge
(p/kVA/day)</v>
      </c>
      <c r="H4" s="53" t="str">
        <f>'Annex 2 EHV charges'!O10</f>
        <v>Export
exceeded capacity charge
(p/kVA/day)</v>
      </c>
    </row>
    <row r="5" spans="1:15" x14ac:dyDescent="0.25">
      <c r="A5" s="82"/>
      <c r="B5" s="81"/>
      <c r="C5" s="82"/>
      <c r="D5" s="81"/>
      <c r="E5" s="83"/>
      <c r="F5" s="84"/>
      <c r="G5" s="85" t="str">
        <f>IFERROR(IF(VLOOKUP($A5,'Annex 2 EHV charges'!$D:$O,11,FALSE)=0,"",VLOOKUP($A5,'Annex 2 EHV charges'!$D:$O,11,FALSE)),"")</f>
        <v/>
      </c>
      <c r="H5" s="85" t="str">
        <f>IFERROR(IF(VLOOKUP($A5,'Annex 2 EHV charges'!$D:$O,12,FALSE)=0,"",VLOOKUP($A5,'Annex 2 EHV charges'!$D:$O,12,FALSE)),"")</f>
        <v/>
      </c>
    </row>
    <row r="6" spans="1:15" x14ac:dyDescent="0.25">
      <c r="A6" s="82"/>
      <c r="B6" s="81"/>
      <c r="C6" s="82"/>
      <c r="D6" s="81"/>
      <c r="E6" s="83"/>
      <c r="F6" s="84"/>
      <c r="G6" s="85" t="str">
        <f>IFERROR(IF(VLOOKUP($A6,'Annex 2 EHV charges'!$D:$O,11,FALSE)=0,"",VLOOKUP($A6,'Annex 2 EHV charges'!$D:$O,11,FALSE)),"")</f>
        <v/>
      </c>
      <c r="H6" s="85" t="str">
        <f>IFERROR(IF(VLOOKUP($A6,'Annex 2 EHV charges'!$D:$O,12,FALSE)=0,"",VLOOKUP($A6,'Annex 2 EHV charges'!$D:$O,12,FALSE)),"")</f>
        <v/>
      </c>
    </row>
    <row r="7" spans="1:15" x14ac:dyDescent="0.25">
      <c r="A7" s="82"/>
      <c r="B7" s="81"/>
      <c r="C7" s="82"/>
      <c r="D7" s="81"/>
      <c r="E7" s="83"/>
      <c r="F7" s="84"/>
      <c r="G7" s="85" t="str">
        <f>IFERROR(IF(VLOOKUP($A7,'Annex 2 EHV charges'!$D:$O,11,FALSE)=0,"",VLOOKUP($A7,'Annex 2 EHV charges'!$D:$O,11,FALSE)),"")</f>
        <v/>
      </c>
      <c r="H7" s="85" t="str">
        <f>IFERROR(IF(VLOOKUP($A7,'Annex 2 EHV charges'!$D:$O,12,FALSE)=0,"",VLOOKUP($A7,'Annex 2 EHV charges'!$D:$O,12,FALSE)),"")</f>
        <v/>
      </c>
    </row>
    <row r="8" spans="1:15" x14ac:dyDescent="0.25">
      <c r="A8" s="82"/>
      <c r="B8" s="81"/>
      <c r="C8" s="82"/>
      <c r="D8" s="81"/>
      <c r="E8" s="83"/>
      <c r="F8" s="84"/>
      <c r="G8" s="85" t="str">
        <f>IFERROR(IF(VLOOKUP($A8,'Annex 2 EHV charges'!$D:$O,11,FALSE)=0,"",VLOOKUP($A8,'Annex 2 EHV charges'!$D:$O,11,FALSE)),"")</f>
        <v/>
      </c>
      <c r="H8" s="85" t="str">
        <f>IFERROR(IF(VLOOKUP($A8,'Annex 2 EHV charges'!$D:$O,12,FALSE)=0,"",VLOOKUP($A8,'Annex 2 EHV charges'!$D:$O,12,FALSE)),"")</f>
        <v/>
      </c>
    </row>
    <row r="9" spans="1:15" x14ac:dyDescent="0.25">
      <c r="A9" s="82"/>
      <c r="B9" s="81"/>
      <c r="C9" s="82"/>
      <c r="D9" s="81"/>
      <c r="E9" s="83"/>
      <c r="F9" s="84"/>
      <c r="G9" s="85" t="str">
        <f>IFERROR(IF(VLOOKUP($A9,'Annex 2 EHV charges'!$D:$O,11,FALSE)=0,"",VLOOKUP($A9,'Annex 2 EHV charges'!$D:$O,11,FALSE)),"")</f>
        <v/>
      </c>
      <c r="H9" s="85" t="str">
        <f>IFERROR(IF(VLOOKUP($A9,'Annex 2 EHV charges'!$D:$O,12,FALSE)=0,"",VLOOKUP($A9,'Annex 2 EHV charges'!$D:$O,12,FALSE)),"")</f>
        <v/>
      </c>
    </row>
    <row r="10" spans="1:15" x14ac:dyDescent="0.25">
      <c r="A10" s="82"/>
      <c r="B10" s="81"/>
      <c r="C10" s="82"/>
      <c r="D10" s="81"/>
      <c r="E10" s="83"/>
      <c r="F10" s="84"/>
      <c r="G10" s="85" t="str">
        <f>IFERROR(IF(VLOOKUP($A10,'Annex 2 EHV charges'!$D:$O,11,FALSE)=0,"",VLOOKUP($A10,'Annex 2 EHV charges'!$D:$O,11,FALSE)),"")</f>
        <v/>
      </c>
      <c r="H10" s="85" t="str">
        <f>IFERROR(IF(VLOOKUP($A10,'Annex 2 EHV charges'!$D:$O,12,FALSE)=0,"",VLOOKUP($A10,'Annex 2 EHV charges'!$D:$O,12,FALSE)),"")</f>
        <v/>
      </c>
    </row>
    <row r="11" spans="1:15" x14ac:dyDescent="0.25">
      <c r="A11" s="82"/>
      <c r="B11" s="81"/>
      <c r="C11" s="82"/>
      <c r="D11" s="81"/>
      <c r="E11" s="83"/>
      <c r="F11" s="84"/>
      <c r="G11" s="85" t="str">
        <f>IFERROR(IF(VLOOKUP($A11,'Annex 2 EHV charges'!$D:$O,11,FALSE)=0,"",VLOOKUP($A11,'Annex 2 EHV charges'!$D:$O,11,FALSE)),"")</f>
        <v/>
      </c>
      <c r="H11" s="85" t="str">
        <f>IFERROR(IF(VLOOKUP($A11,'Annex 2 EHV charges'!$D:$O,12,FALSE)=0,"",VLOOKUP($A11,'Annex 2 EHV charges'!$D:$O,12,FALSE)),"")</f>
        <v/>
      </c>
    </row>
    <row r="12" spans="1:15" x14ac:dyDescent="0.25">
      <c r="A12" s="82"/>
      <c r="B12" s="81"/>
      <c r="C12" s="82"/>
      <c r="D12" s="81"/>
      <c r="E12" s="83"/>
      <c r="F12" s="84"/>
      <c r="G12" s="85" t="str">
        <f>IFERROR(IF(VLOOKUP($A12,'Annex 2 EHV charges'!$D:$O,11,FALSE)=0,"",VLOOKUP($A12,'Annex 2 EHV charges'!$D:$O,11,FALSE)),"")</f>
        <v/>
      </c>
      <c r="H12" s="85" t="str">
        <f>IFERROR(IF(VLOOKUP($A12,'Annex 2 EHV charges'!$D:$O,12,FALSE)=0,"",VLOOKUP($A12,'Annex 2 EHV charges'!$D:$O,12,FALSE)),"")</f>
        <v/>
      </c>
    </row>
    <row r="13" spans="1:15" x14ac:dyDescent="0.25">
      <c r="A13" s="82"/>
      <c r="B13" s="81"/>
      <c r="C13" s="82"/>
      <c r="D13" s="81"/>
      <c r="E13" s="83"/>
      <c r="F13" s="84"/>
      <c r="G13" s="85" t="str">
        <f>IFERROR(IF(VLOOKUP($A13,'Annex 2 EHV charges'!$D:$O,11,FALSE)=0,"",VLOOKUP($A13,'Annex 2 EHV charges'!$D:$O,11,FALSE)),"")</f>
        <v/>
      </c>
      <c r="H13" s="85" t="str">
        <f>IFERROR(IF(VLOOKUP($A13,'Annex 2 EHV charges'!$D:$O,12,FALSE)=0,"",VLOOKUP($A13,'Annex 2 EHV charges'!$D:$O,12,FALSE)),"")</f>
        <v/>
      </c>
    </row>
    <row r="14" spans="1:15" x14ac:dyDescent="0.25">
      <c r="A14" s="82"/>
      <c r="B14" s="81"/>
      <c r="C14" s="82"/>
      <c r="D14" s="81"/>
      <c r="E14" s="83"/>
      <c r="F14" s="84"/>
      <c r="G14" s="85" t="str">
        <f>IFERROR(IF(VLOOKUP($A14,'Annex 2 EHV charges'!$D:$O,11,FALSE)=0,"",VLOOKUP($A14,'Annex 2 EHV charges'!$D:$O,11,FALSE)),"")</f>
        <v/>
      </c>
      <c r="H14" s="85" t="str">
        <f>IFERROR(IF(VLOOKUP($A14,'Annex 2 EHV charges'!$D:$O,12,FALSE)=0,"",VLOOKUP($A14,'Annex 2 EHV charges'!$D:$O,12,FALSE)),"")</f>
        <v/>
      </c>
    </row>
    <row r="15" spans="1:15" x14ac:dyDescent="0.25">
      <c r="A15" s="82"/>
      <c r="B15" s="81"/>
      <c r="C15" s="82"/>
      <c r="D15" s="81"/>
      <c r="E15" s="83"/>
      <c r="F15" s="84"/>
      <c r="G15" s="85" t="str">
        <f>IFERROR(IF(VLOOKUP($A15,'Annex 2 EHV charges'!$D:$O,11,FALSE)=0,"",VLOOKUP($A15,'Annex 2 EHV charges'!$D:$O,11,FALSE)),"")</f>
        <v/>
      </c>
      <c r="H15" s="85" t="str">
        <f>IFERROR(IF(VLOOKUP($A15,'Annex 2 EHV charges'!$D:$O,12,FALSE)=0,"",VLOOKUP($A15,'Annex 2 EHV charges'!$D:$O,12,FALSE)),"")</f>
        <v/>
      </c>
    </row>
    <row r="16" spans="1:15" x14ac:dyDescent="0.25">
      <c r="A16" s="82"/>
      <c r="B16" s="81"/>
      <c r="C16" s="82"/>
      <c r="D16" s="81"/>
      <c r="E16" s="83"/>
      <c r="F16" s="84"/>
      <c r="G16" s="85" t="str">
        <f>IFERROR(IF(VLOOKUP($A16,'Annex 2 EHV charges'!$D:$O,11,FALSE)=0,"",VLOOKUP($A16,'Annex 2 EHV charges'!$D:$O,11,FALSE)),"")</f>
        <v/>
      </c>
      <c r="H16" s="85" t="str">
        <f>IFERROR(IF(VLOOKUP($A16,'Annex 2 EHV charges'!$D:$O,12,FALSE)=0,"",VLOOKUP($A16,'Annex 2 EHV charges'!$D:$O,12,FALSE)),"")</f>
        <v/>
      </c>
    </row>
    <row r="17" spans="1:8" x14ac:dyDescent="0.25">
      <c r="A17" s="82"/>
      <c r="B17" s="81"/>
      <c r="C17" s="82"/>
      <c r="D17" s="81"/>
      <c r="E17" s="83"/>
      <c r="F17" s="84"/>
      <c r="G17" s="85" t="str">
        <f>IFERROR(IF(VLOOKUP($A17,'Annex 2 EHV charges'!$D:$O,11,FALSE)=0,"",VLOOKUP($A17,'Annex 2 EHV charges'!$D:$O,11,FALSE)),"")</f>
        <v/>
      </c>
      <c r="H17" s="85" t="str">
        <f>IFERROR(IF(VLOOKUP($A17,'Annex 2 EHV charges'!$D:$O,12,FALSE)=0,"",VLOOKUP($A17,'Annex 2 EHV charges'!$D:$O,12,FALSE)),"")</f>
        <v/>
      </c>
    </row>
    <row r="18" spans="1:8" x14ac:dyDescent="0.25">
      <c r="A18" s="82"/>
      <c r="B18" s="81"/>
      <c r="C18" s="82"/>
      <c r="D18" s="81"/>
      <c r="E18" s="83"/>
      <c r="F18" s="84"/>
      <c r="G18" s="85" t="str">
        <f>IFERROR(IF(VLOOKUP($A18,'Annex 2 EHV charges'!$D:$O,11,FALSE)=0,"",VLOOKUP($A18,'Annex 2 EHV charges'!$D:$O,11,FALSE)),"")</f>
        <v/>
      </c>
      <c r="H18" s="85" t="str">
        <f>IFERROR(IF(VLOOKUP($A18,'Annex 2 EHV charges'!$D:$O,12,FALSE)=0,"",VLOOKUP($A18,'Annex 2 EHV charges'!$D:$O,12,FALSE)),"")</f>
        <v/>
      </c>
    </row>
    <row r="19" spans="1:8" x14ac:dyDescent="0.25">
      <c r="A19" s="82"/>
      <c r="B19" s="81"/>
      <c r="C19" s="82"/>
      <c r="D19" s="81"/>
      <c r="E19" s="83"/>
      <c r="F19" s="84"/>
      <c r="G19" s="85" t="str">
        <f>IFERROR(IF(VLOOKUP($A19,'Annex 2 EHV charges'!$D:$O,11,FALSE)=0,"",VLOOKUP($A19,'Annex 2 EHV charges'!$D:$O,11,FALSE)),"")</f>
        <v/>
      </c>
      <c r="H19" s="85" t="str">
        <f>IFERROR(IF(VLOOKUP($A19,'Annex 2 EHV charges'!$D:$O,12,FALSE)=0,"",VLOOKUP($A19,'Annex 2 EHV charges'!$D:$O,12,FALSE)),"")</f>
        <v/>
      </c>
    </row>
    <row r="20" spans="1:8" x14ac:dyDescent="0.25">
      <c r="A20" s="82"/>
      <c r="B20" s="81"/>
      <c r="C20" s="82"/>
      <c r="D20" s="81"/>
      <c r="E20" s="83"/>
      <c r="F20" s="84"/>
      <c r="G20" s="85" t="str">
        <f>IFERROR(IF(VLOOKUP($A20,'Annex 2 EHV charges'!$D:$O,11,FALSE)=0,"",VLOOKUP($A20,'Annex 2 EHV charges'!$D:$O,11,FALSE)),"")</f>
        <v/>
      </c>
      <c r="H20" s="85" t="str">
        <f>IFERROR(IF(VLOOKUP($A20,'Annex 2 EHV charges'!$D:$O,12,FALSE)=0,"",VLOOKUP($A20,'Annex 2 EHV charges'!$D:$O,12,FALSE)),"")</f>
        <v/>
      </c>
    </row>
    <row r="21" spans="1:8" x14ac:dyDescent="0.25">
      <c r="A21" s="82"/>
      <c r="B21" s="81"/>
      <c r="C21" s="82"/>
      <c r="D21" s="81"/>
      <c r="E21" s="83"/>
      <c r="F21" s="84"/>
      <c r="G21" s="85" t="str">
        <f>IFERROR(IF(VLOOKUP($A21,'Annex 2 EHV charges'!$D:$O,11,FALSE)=0,"",VLOOKUP($A21,'Annex 2 EHV charges'!$D:$O,11,FALSE)),"")</f>
        <v/>
      </c>
      <c r="H21" s="85" t="str">
        <f>IFERROR(IF(VLOOKUP($A21,'Annex 2 EHV charges'!$D:$O,12,FALSE)=0,"",VLOOKUP($A21,'Annex 2 EHV charges'!$D:$O,12,FALSE)),"")</f>
        <v/>
      </c>
    </row>
    <row r="22" spans="1:8" x14ac:dyDescent="0.25">
      <c r="A22" s="82"/>
      <c r="B22" s="81"/>
      <c r="C22" s="82"/>
      <c r="D22" s="81"/>
      <c r="E22" s="83"/>
      <c r="F22" s="84"/>
      <c r="G22" s="85" t="str">
        <f>IFERROR(IF(VLOOKUP($A22,'Annex 2 EHV charges'!$D:$O,11,FALSE)=0,"",VLOOKUP($A22,'Annex 2 EHV charges'!$D:$O,11,FALSE)),"")</f>
        <v/>
      </c>
      <c r="H22" s="85" t="str">
        <f>IFERROR(IF(VLOOKUP($A22,'Annex 2 EHV charges'!$D:$O,12,FALSE)=0,"",VLOOKUP($A22,'Annex 2 EHV charges'!$D:$O,12,FALSE)),"")</f>
        <v/>
      </c>
    </row>
    <row r="23" spans="1:8" x14ac:dyDescent="0.25">
      <c r="A23" s="82"/>
      <c r="B23" s="81"/>
      <c r="C23" s="82"/>
      <c r="D23" s="81"/>
      <c r="E23" s="83"/>
      <c r="F23" s="84"/>
      <c r="G23" s="85" t="str">
        <f>IFERROR(IF(VLOOKUP($A23,'Annex 2 EHV charges'!$D:$O,11,FALSE)=0,"",VLOOKUP($A23,'Annex 2 EHV charges'!$D:$O,11,FALSE)),"")</f>
        <v/>
      </c>
      <c r="H23" s="85" t="str">
        <f>IFERROR(IF(VLOOKUP($A23,'Annex 2 EHV charges'!$D:$O,12,FALSE)=0,"",VLOOKUP($A23,'Annex 2 EHV charges'!$D:$O,12,FALSE)),"")</f>
        <v/>
      </c>
    </row>
    <row r="24" spans="1:8" x14ac:dyDescent="0.25">
      <c r="A24" s="82"/>
      <c r="B24" s="81"/>
      <c r="C24" s="82"/>
      <c r="D24" s="81"/>
      <c r="E24" s="83"/>
      <c r="F24" s="84"/>
      <c r="G24" s="85" t="str">
        <f>IFERROR(IF(VLOOKUP($A24,'Annex 2 EHV charges'!$D:$O,11,FALSE)=0,"",VLOOKUP($A24,'Annex 2 EHV charges'!$D:$O,11,FALSE)),"")</f>
        <v/>
      </c>
      <c r="H24" s="85" t="str">
        <f>IFERROR(IF(VLOOKUP($A24,'Annex 2 EHV charges'!$D:$O,12,FALSE)=0,"",VLOOKUP($A24,'Annex 2 EHV charges'!$D:$O,12,FALSE)),"")</f>
        <v/>
      </c>
    </row>
    <row r="25" spans="1:8" x14ac:dyDescent="0.25">
      <c r="A25" s="82"/>
      <c r="B25" s="81"/>
      <c r="C25" s="82"/>
      <c r="D25" s="81"/>
      <c r="E25" s="83"/>
      <c r="F25" s="84"/>
      <c r="G25" s="85" t="str">
        <f>IFERROR(IF(VLOOKUP($A25,'Annex 2 EHV charges'!$D:$O,11,FALSE)=0,"",VLOOKUP($A25,'Annex 2 EHV charges'!$D:$O,11,FALSE)),"")</f>
        <v/>
      </c>
      <c r="H25" s="85" t="str">
        <f>IFERROR(IF(VLOOKUP($A25,'Annex 2 EHV charges'!$D:$O,12,FALSE)=0,"",VLOOKUP($A25,'Annex 2 EHV charges'!$D:$O,12,FALSE)),"")</f>
        <v/>
      </c>
    </row>
    <row r="26" spans="1:8" x14ac:dyDescent="0.25">
      <c r="A26" s="82"/>
      <c r="B26" s="81"/>
      <c r="C26" s="82"/>
      <c r="D26" s="81"/>
      <c r="E26" s="83"/>
      <c r="F26" s="84"/>
      <c r="G26" s="85" t="str">
        <f>IFERROR(IF(VLOOKUP($A26,'Annex 2 EHV charges'!$D:$O,11,FALSE)=0,"",VLOOKUP($A26,'Annex 2 EHV charges'!$D:$O,11,FALSE)),"")</f>
        <v/>
      </c>
      <c r="H26" s="85" t="str">
        <f>IFERROR(IF(VLOOKUP($A26,'Annex 2 EHV charges'!$D:$O,12,FALSE)=0,"",VLOOKUP($A26,'Annex 2 EHV charges'!$D:$O,12,FALSE)),"")</f>
        <v/>
      </c>
    </row>
    <row r="27" spans="1:8" x14ac:dyDescent="0.25">
      <c r="A27" s="82"/>
      <c r="B27" s="81"/>
      <c r="C27" s="82"/>
      <c r="D27" s="81"/>
      <c r="E27" s="83"/>
      <c r="F27" s="84"/>
      <c r="G27" s="85" t="str">
        <f>IFERROR(IF(VLOOKUP($A27,'Annex 2 EHV charges'!$D:$O,11,FALSE)=0,"",VLOOKUP($A27,'Annex 2 EHV charges'!$D:$O,11,FALSE)),"")</f>
        <v/>
      </c>
      <c r="H27" s="85" t="str">
        <f>IFERROR(IF(VLOOKUP($A27,'Annex 2 EHV charges'!$D:$O,12,FALSE)=0,"",VLOOKUP($A27,'Annex 2 EHV charges'!$D:$O,12,FALSE)),"")</f>
        <v/>
      </c>
    </row>
    <row r="28" spans="1:8" x14ac:dyDescent="0.25">
      <c r="A28" s="82"/>
      <c r="B28" s="81"/>
      <c r="C28" s="82"/>
      <c r="D28" s="81"/>
      <c r="E28" s="83"/>
      <c r="F28" s="84"/>
      <c r="G28" s="85" t="str">
        <f>IFERROR(IF(VLOOKUP($A28,'Annex 2 EHV charges'!$D:$O,11,FALSE)=0,"",VLOOKUP($A28,'Annex 2 EHV charges'!$D:$O,11,FALSE)),"")</f>
        <v/>
      </c>
      <c r="H28" s="85" t="str">
        <f>IFERROR(IF(VLOOKUP($A28,'Annex 2 EHV charges'!$D:$O,12,FALSE)=0,"",VLOOKUP($A28,'Annex 2 EHV charges'!$D:$O,12,FALSE)),"")</f>
        <v/>
      </c>
    </row>
    <row r="29" spans="1:8" x14ac:dyDescent="0.25">
      <c r="A29" s="82"/>
      <c r="B29" s="81"/>
      <c r="C29" s="82"/>
      <c r="D29" s="81"/>
      <c r="E29" s="83"/>
      <c r="F29" s="84"/>
      <c r="G29" s="85" t="str">
        <f>IFERROR(IF(VLOOKUP($A29,'Annex 2 EHV charges'!$D:$O,11,FALSE)=0,"",VLOOKUP($A29,'Annex 2 EHV charges'!$D:$O,11,FALSE)),"")</f>
        <v/>
      </c>
      <c r="H29" s="85" t="str">
        <f>IFERROR(IF(VLOOKUP($A29,'Annex 2 EHV charges'!$D:$O,12,FALSE)=0,"",VLOOKUP($A29,'Annex 2 EHV charges'!$D:$O,12,FALSE)),"")</f>
        <v/>
      </c>
    </row>
    <row r="30" spans="1:8" x14ac:dyDescent="0.25">
      <c r="A30" s="82"/>
      <c r="B30" s="81"/>
      <c r="C30" s="82"/>
      <c r="D30" s="81"/>
      <c r="E30" s="83"/>
      <c r="F30" s="84"/>
      <c r="G30" s="85" t="str">
        <f>IFERROR(IF(VLOOKUP($A30,'Annex 2 EHV charges'!$D:$O,11,FALSE)=0,"",VLOOKUP($A30,'Annex 2 EHV charges'!$D:$O,11,FALSE)),"")</f>
        <v/>
      </c>
      <c r="H30" s="85" t="str">
        <f>IFERROR(IF(VLOOKUP($A30,'Annex 2 EHV charges'!$D:$O,12,FALSE)=0,"",VLOOKUP($A30,'Annex 2 EHV charges'!$D:$O,12,FALSE)),"")</f>
        <v/>
      </c>
    </row>
    <row r="31" spans="1:8" x14ac:dyDescent="0.25">
      <c r="A31" s="82"/>
      <c r="B31" s="81"/>
      <c r="C31" s="82"/>
      <c r="D31" s="81"/>
      <c r="E31" s="83"/>
      <c r="F31" s="84"/>
      <c r="G31" s="85" t="str">
        <f>IFERROR(IF(VLOOKUP($A31,'Annex 2 EHV charges'!$D:$O,11,FALSE)=0,"",VLOOKUP($A31,'Annex 2 EHV charges'!$D:$O,11,FALSE)),"")</f>
        <v/>
      </c>
      <c r="H31" s="85" t="str">
        <f>IFERROR(IF(VLOOKUP($A31,'Annex 2 EHV charges'!$D:$O,12,FALSE)=0,"",VLOOKUP($A31,'Annex 2 EHV charges'!$D:$O,12,FALSE)),"")</f>
        <v/>
      </c>
    </row>
    <row r="32" spans="1:8" x14ac:dyDescent="0.25">
      <c r="A32" s="82"/>
      <c r="B32" s="81"/>
      <c r="C32" s="82"/>
      <c r="D32" s="81"/>
      <c r="E32" s="83"/>
      <c r="F32" s="84"/>
      <c r="G32" s="85" t="str">
        <f>IFERROR(IF(VLOOKUP($A32,'Annex 2 EHV charges'!$D:$O,11,FALSE)=0,"",VLOOKUP($A32,'Annex 2 EHV charges'!$D:$O,11,FALSE)),"")</f>
        <v/>
      </c>
      <c r="H32" s="85" t="str">
        <f>IFERROR(IF(VLOOKUP($A32,'Annex 2 EHV charges'!$D:$O,12,FALSE)=0,"",VLOOKUP($A32,'Annex 2 EHV charges'!$D:$O,12,FALSE)),"")</f>
        <v/>
      </c>
    </row>
    <row r="33" spans="1:8" x14ac:dyDescent="0.25">
      <c r="A33" s="82"/>
      <c r="B33" s="81"/>
      <c r="C33" s="82"/>
      <c r="D33" s="81"/>
      <c r="E33" s="83"/>
      <c r="F33" s="84"/>
      <c r="G33" s="85" t="str">
        <f>IFERROR(IF(VLOOKUP($A33,'Annex 2 EHV charges'!$D:$O,11,FALSE)=0,"",VLOOKUP($A33,'Annex 2 EHV charges'!$D:$O,11,FALSE)),"")</f>
        <v/>
      </c>
      <c r="H33" s="85" t="str">
        <f>IFERROR(IF(VLOOKUP($A33,'Annex 2 EHV charges'!$D:$O,12,FALSE)=0,"",VLOOKUP($A33,'Annex 2 EHV charges'!$D:$O,12,FALSE)),"")</f>
        <v/>
      </c>
    </row>
    <row r="34" spans="1:8" x14ac:dyDescent="0.25">
      <c r="A34" s="82"/>
      <c r="B34" s="81"/>
      <c r="C34" s="82"/>
      <c r="D34" s="81"/>
      <c r="E34" s="83"/>
      <c r="F34" s="84"/>
      <c r="G34" s="85" t="str">
        <f>IFERROR(IF(VLOOKUP($A34,'Annex 2 EHV charges'!$D:$O,11,FALSE)=0,"",VLOOKUP($A34,'Annex 2 EHV charges'!$D:$O,11,FALSE)),"")</f>
        <v/>
      </c>
      <c r="H34" s="85" t="str">
        <f>IFERROR(IF(VLOOKUP($A34,'Annex 2 EHV charges'!$D:$O,12,FALSE)=0,"",VLOOKUP($A34,'Annex 2 EHV charges'!$D:$O,12,FALSE)),"")</f>
        <v/>
      </c>
    </row>
    <row r="35" spans="1:8" x14ac:dyDescent="0.25">
      <c r="A35" s="82"/>
      <c r="B35" s="81"/>
      <c r="C35" s="82"/>
      <c r="D35" s="81"/>
      <c r="E35" s="83"/>
      <c r="F35" s="84"/>
      <c r="G35" s="85" t="str">
        <f>IFERROR(IF(VLOOKUP($A35,'Annex 2 EHV charges'!$D:$O,11,FALSE)=0,"",VLOOKUP($A35,'Annex 2 EHV charges'!$D:$O,11,FALSE)),"")</f>
        <v/>
      </c>
      <c r="H35" s="85" t="str">
        <f>IFERROR(IF(VLOOKUP($A35,'Annex 2 EHV charges'!$D:$O,12,FALSE)=0,"",VLOOKUP($A35,'Annex 2 EHV charges'!$D:$O,12,FALSE)),"")</f>
        <v/>
      </c>
    </row>
    <row r="36" spans="1:8" x14ac:dyDescent="0.25">
      <c r="A36" s="82"/>
      <c r="B36" s="81"/>
      <c r="C36" s="82"/>
      <c r="D36" s="81"/>
      <c r="E36" s="83"/>
      <c r="F36" s="84"/>
      <c r="G36" s="85" t="str">
        <f>IFERROR(IF(VLOOKUP($A36,'Annex 2 EHV charges'!$D:$O,11,FALSE)=0,"",VLOOKUP($A36,'Annex 2 EHV charges'!$D:$O,11,FALSE)),"")</f>
        <v/>
      </c>
      <c r="H36" s="85" t="str">
        <f>IFERROR(IF(VLOOKUP($A36,'Annex 2 EHV charges'!$D:$O,12,FALSE)=0,"",VLOOKUP($A36,'Annex 2 EHV charges'!$D:$O,12,FALSE)),"")</f>
        <v/>
      </c>
    </row>
    <row r="37" spans="1:8" x14ac:dyDescent="0.25">
      <c r="A37" s="82"/>
      <c r="B37" s="81"/>
      <c r="C37" s="82"/>
      <c r="D37" s="81"/>
      <c r="E37" s="83"/>
      <c r="F37" s="84"/>
      <c r="G37" s="85" t="str">
        <f>IFERROR(IF(VLOOKUP($A37,'Annex 2 EHV charges'!$D:$O,11,FALSE)=0,"",VLOOKUP($A37,'Annex 2 EHV charges'!$D:$O,11,FALSE)),"")</f>
        <v/>
      </c>
      <c r="H37" s="85" t="str">
        <f>IFERROR(IF(VLOOKUP($A37,'Annex 2 EHV charges'!$D:$O,12,FALSE)=0,"",VLOOKUP($A37,'Annex 2 EHV charges'!$D:$O,12,FALSE)),"")</f>
        <v/>
      </c>
    </row>
    <row r="38" spans="1:8" x14ac:dyDescent="0.25">
      <c r="A38" s="82"/>
      <c r="B38" s="81"/>
      <c r="C38" s="82"/>
      <c r="D38" s="81"/>
      <c r="E38" s="83"/>
      <c r="F38" s="84"/>
      <c r="G38" s="85" t="str">
        <f>IFERROR(IF(VLOOKUP($A38,'Annex 2 EHV charges'!$D:$O,11,FALSE)=0,"",VLOOKUP($A38,'Annex 2 EHV charges'!$D:$O,11,FALSE)),"")</f>
        <v/>
      </c>
      <c r="H38" s="85" t="str">
        <f>IFERROR(IF(VLOOKUP($A38,'Annex 2 EHV charges'!$D:$O,12,FALSE)=0,"",VLOOKUP($A38,'Annex 2 EHV charges'!$D:$O,12,FALSE)),"")</f>
        <v/>
      </c>
    </row>
    <row r="39" spans="1:8" x14ac:dyDescent="0.25">
      <c r="A39" s="82"/>
      <c r="B39" s="81"/>
      <c r="C39" s="82"/>
      <c r="D39" s="81"/>
      <c r="E39" s="83"/>
      <c r="F39" s="84"/>
      <c r="G39" s="85" t="str">
        <f>IFERROR(IF(VLOOKUP($A39,'Annex 2 EHV charges'!$D:$O,11,FALSE)=0,"",VLOOKUP($A39,'Annex 2 EHV charges'!$D:$O,11,FALSE)),"")</f>
        <v/>
      </c>
      <c r="H39" s="85" t="str">
        <f>IFERROR(IF(VLOOKUP($A39,'Annex 2 EHV charges'!$D:$O,12,FALSE)=0,"",VLOOKUP($A39,'Annex 2 EHV charges'!$D:$O,12,FALSE)),"")</f>
        <v/>
      </c>
    </row>
    <row r="40" spans="1:8" x14ac:dyDescent="0.25">
      <c r="A40" s="82"/>
      <c r="B40" s="81"/>
      <c r="C40" s="82"/>
      <c r="D40" s="81"/>
      <c r="E40" s="83"/>
      <c r="F40" s="84"/>
      <c r="G40" s="85" t="str">
        <f>IFERROR(IF(VLOOKUP($A40,'Annex 2 EHV charges'!$D:$O,11,FALSE)=0,"",VLOOKUP($A40,'Annex 2 EHV charges'!$D:$O,11,FALSE)),"")</f>
        <v/>
      </c>
      <c r="H40" s="85" t="str">
        <f>IFERROR(IF(VLOOKUP($A40,'Annex 2 EHV charges'!$D:$O,12,FALSE)=0,"",VLOOKUP($A40,'Annex 2 EHV charges'!$D:$O,12,FALSE)),"")</f>
        <v/>
      </c>
    </row>
    <row r="41" spans="1:8" x14ac:dyDescent="0.25">
      <c r="A41" s="82"/>
      <c r="B41" s="81"/>
      <c r="C41" s="82"/>
      <c r="D41" s="81"/>
      <c r="E41" s="83"/>
      <c r="F41" s="84"/>
      <c r="G41" s="85" t="str">
        <f>IFERROR(IF(VLOOKUP($A41,'Annex 2 EHV charges'!$D:$O,11,FALSE)=0,"",VLOOKUP($A41,'Annex 2 EHV charges'!$D:$O,11,FALSE)),"")</f>
        <v/>
      </c>
      <c r="H41" s="85" t="str">
        <f>IFERROR(IF(VLOOKUP($A41,'Annex 2 EHV charges'!$D:$O,12,FALSE)=0,"",VLOOKUP($A41,'Annex 2 EHV charges'!$D:$O,12,FALSE)),"")</f>
        <v/>
      </c>
    </row>
    <row r="42" spans="1:8" x14ac:dyDescent="0.25">
      <c r="A42" s="82"/>
      <c r="B42" s="81"/>
      <c r="C42" s="82"/>
      <c r="D42" s="81"/>
      <c r="E42" s="83"/>
      <c r="F42" s="84"/>
      <c r="G42" s="85" t="str">
        <f>IFERROR(IF(VLOOKUP($A42,'Annex 2 EHV charges'!$D:$O,11,FALSE)=0,"",VLOOKUP($A42,'Annex 2 EHV charges'!$D:$O,11,FALSE)),"")</f>
        <v/>
      </c>
      <c r="H42" s="85" t="str">
        <f>IFERROR(IF(VLOOKUP($A42,'Annex 2 EHV charges'!$D:$O,12,FALSE)=0,"",VLOOKUP($A42,'Annex 2 EHV charges'!$D:$O,12,FALSE)),"")</f>
        <v/>
      </c>
    </row>
    <row r="43" spans="1:8" x14ac:dyDescent="0.25">
      <c r="A43" s="82"/>
      <c r="B43" s="81"/>
      <c r="C43" s="82"/>
      <c r="D43" s="81"/>
      <c r="E43" s="83"/>
      <c r="F43" s="84"/>
      <c r="G43" s="85" t="str">
        <f>IFERROR(IF(VLOOKUP($A43,'Annex 2 EHV charges'!$D:$O,11,FALSE)=0,"",VLOOKUP($A43,'Annex 2 EHV charges'!$D:$O,11,FALSE)),"")</f>
        <v/>
      </c>
      <c r="H43" s="85" t="str">
        <f>IFERROR(IF(VLOOKUP($A43,'Annex 2 EHV charges'!$D:$O,12,FALSE)=0,"",VLOOKUP($A43,'Annex 2 EHV charges'!$D:$O,12,FALSE)),"")</f>
        <v/>
      </c>
    </row>
    <row r="44" spans="1:8" x14ac:dyDescent="0.25">
      <c r="A44" s="82"/>
      <c r="B44" s="81"/>
      <c r="C44" s="82"/>
      <c r="D44" s="81"/>
      <c r="E44" s="83"/>
      <c r="F44" s="84"/>
      <c r="G44" s="85" t="str">
        <f>IFERROR(IF(VLOOKUP($A44,'Annex 2 EHV charges'!$D:$O,11,FALSE)=0,"",VLOOKUP($A44,'Annex 2 EHV charges'!$D:$O,11,FALSE)),"")</f>
        <v/>
      </c>
      <c r="H44" s="85" t="str">
        <f>IFERROR(IF(VLOOKUP($A44,'Annex 2 EHV charges'!$D:$O,12,FALSE)=0,"",VLOOKUP($A44,'Annex 2 EHV charges'!$D:$O,12,FALSE)),"")</f>
        <v/>
      </c>
    </row>
    <row r="45" spans="1:8" x14ac:dyDescent="0.25">
      <c r="A45" s="82"/>
      <c r="B45" s="81"/>
      <c r="C45" s="82"/>
      <c r="D45" s="81"/>
      <c r="E45" s="83"/>
      <c r="F45" s="84"/>
      <c r="G45" s="85" t="str">
        <f>IFERROR(IF(VLOOKUP($A45,'Annex 2 EHV charges'!$D:$O,11,FALSE)=0,"",VLOOKUP($A45,'Annex 2 EHV charges'!$D:$O,11,FALSE)),"")</f>
        <v/>
      </c>
      <c r="H45" s="85" t="str">
        <f>IFERROR(IF(VLOOKUP($A45,'Annex 2 EHV charges'!$D:$O,12,FALSE)=0,"",VLOOKUP($A45,'Annex 2 EHV charges'!$D:$O,12,FALSE)),"")</f>
        <v/>
      </c>
    </row>
    <row r="46" spans="1:8" x14ac:dyDescent="0.25">
      <c r="A46" s="82"/>
      <c r="B46" s="81"/>
      <c r="C46" s="82"/>
      <c r="D46" s="81"/>
      <c r="E46" s="83"/>
      <c r="F46" s="84"/>
      <c r="G46" s="85" t="str">
        <f>IFERROR(IF(VLOOKUP($A46,'Annex 2 EHV charges'!$D:$O,11,FALSE)=0,"",VLOOKUP($A46,'Annex 2 EHV charges'!$D:$O,11,FALSE)),"")</f>
        <v/>
      </c>
      <c r="H46" s="85" t="str">
        <f>IFERROR(IF(VLOOKUP($A46,'Annex 2 EHV charges'!$D:$O,12,FALSE)=0,"",VLOOKUP($A46,'Annex 2 EHV charges'!$D:$O,12,FALSE)),"")</f>
        <v/>
      </c>
    </row>
    <row r="47" spans="1:8" x14ac:dyDescent="0.25">
      <c r="A47" s="82"/>
      <c r="B47" s="81"/>
      <c r="C47" s="82"/>
      <c r="D47" s="81"/>
      <c r="E47" s="83"/>
      <c r="F47" s="84"/>
      <c r="G47" s="85" t="str">
        <f>IFERROR(IF(VLOOKUP($A47,'Annex 2 EHV charges'!$D:$O,11,FALSE)=0,"",VLOOKUP($A47,'Annex 2 EHV charges'!$D:$O,11,FALSE)),"")</f>
        <v/>
      </c>
      <c r="H47" s="85" t="str">
        <f>IFERROR(IF(VLOOKUP($A47,'Annex 2 EHV charges'!$D:$O,12,FALSE)=0,"",VLOOKUP($A47,'Annex 2 EHV charges'!$D:$O,12,FALSE)),"")</f>
        <v/>
      </c>
    </row>
    <row r="48" spans="1:8" x14ac:dyDescent="0.25">
      <c r="A48" s="82"/>
      <c r="B48" s="81"/>
      <c r="C48" s="82"/>
      <c r="D48" s="81"/>
      <c r="E48" s="83"/>
      <c r="F48" s="84"/>
      <c r="G48" s="85" t="str">
        <f>IFERROR(IF(VLOOKUP($A48,'Annex 2 EHV charges'!$D:$O,11,FALSE)=0,"",VLOOKUP($A48,'Annex 2 EHV charges'!$D:$O,11,FALSE)),"")</f>
        <v/>
      </c>
      <c r="H48" s="85" t="str">
        <f>IFERROR(IF(VLOOKUP($A48,'Annex 2 EHV charges'!$D:$O,12,FALSE)=0,"",VLOOKUP($A48,'Annex 2 EHV charges'!$D:$O,12,FALSE)),"")</f>
        <v/>
      </c>
    </row>
    <row r="49" spans="1:8" x14ac:dyDescent="0.25">
      <c r="A49" s="82"/>
      <c r="B49" s="81"/>
      <c r="C49" s="82"/>
      <c r="D49" s="81"/>
      <c r="E49" s="83"/>
      <c r="F49" s="84"/>
      <c r="G49" s="85" t="str">
        <f>IFERROR(IF(VLOOKUP($A49,'Annex 2 EHV charges'!$D:$O,11,FALSE)=0,"",VLOOKUP($A49,'Annex 2 EHV charges'!$D:$O,11,FALSE)),"")</f>
        <v/>
      </c>
      <c r="H49" s="85" t="str">
        <f>IFERROR(IF(VLOOKUP($A49,'Annex 2 EHV charges'!$D:$O,12,FALSE)=0,"",VLOOKUP($A49,'Annex 2 EHV charges'!$D:$O,12,FALSE)),"")</f>
        <v/>
      </c>
    </row>
    <row r="50" spans="1:8" x14ac:dyDescent="0.25">
      <c r="A50" s="82"/>
      <c r="B50" s="81"/>
      <c r="C50" s="82"/>
      <c r="D50" s="81"/>
      <c r="E50" s="83"/>
      <c r="F50" s="84"/>
      <c r="G50" s="85" t="str">
        <f>IFERROR(IF(VLOOKUP($A50,'Annex 2 EHV charges'!$D:$O,11,FALSE)=0,"",VLOOKUP($A50,'Annex 2 EHV charges'!$D:$O,11,FALSE)),"")</f>
        <v/>
      </c>
      <c r="H50" s="85" t="str">
        <f>IFERROR(IF(VLOOKUP($A50,'Annex 2 EHV charges'!$D:$O,12,FALSE)=0,"",VLOOKUP($A50,'Annex 2 EHV charges'!$D:$O,12,FALSE)),"")</f>
        <v/>
      </c>
    </row>
    <row r="51" spans="1:8" x14ac:dyDescent="0.25">
      <c r="A51" s="82"/>
      <c r="B51" s="81"/>
      <c r="C51" s="82"/>
      <c r="D51" s="81"/>
      <c r="E51" s="83"/>
      <c r="F51" s="84"/>
      <c r="G51" s="85" t="str">
        <f>IFERROR(IF(VLOOKUP($A51,'Annex 2 EHV charges'!$D:$O,11,FALSE)=0,"",VLOOKUP($A51,'Annex 2 EHV charges'!$D:$O,11,FALSE)),"")</f>
        <v/>
      </c>
      <c r="H51" s="85" t="str">
        <f>IFERROR(IF(VLOOKUP($A51,'Annex 2 EHV charges'!$D:$O,12,FALSE)=0,"",VLOOKUP($A51,'Annex 2 EHV charges'!$D:$O,12,FALSE)),"")</f>
        <v/>
      </c>
    </row>
    <row r="52" spans="1:8" x14ac:dyDescent="0.25">
      <c r="A52" s="82"/>
      <c r="B52" s="81"/>
      <c r="C52" s="82"/>
      <c r="D52" s="81"/>
      <c r="E52" s="83"/>
      <c r="F52" s="84"/>
      <c r="G52" s="85" t="str">
        <f>IFERROR(IF(VLOOKUP($A52,'Annex 2 EHV charges'!$D:$O,11,FALSE)=0,"",VLOOKUP($A52,'Annex 2 EHV charges'!$D:$O,11,FALSE)),"")</f>
        <v/>
      </c>
      <c r="H52" s="85" t="str">
        <f>IFERROR(IF(VLOOKUP($A52,'Annex 2 EHV charges'!$D:$O,12,FALSE)=0,"",VLOOKUP($A52,'Annex 2 EHV charges'!$D:$O,12,FALSE)),"")</f>
        <v/>
      </c>
    </row>
    <row r="53" spans="1:8" x14ac:dyDescent="0.25">
      <c r="A53" s="82"/>
      <c r="B53" s="81"/>
      <c r="C53" s="82"/>
      <c r="D53" s="81"/>
      <c r="E53" s="83"/>
      <c r="F53" s="84"/>
      <c r="G53" s="85" t="str">
        <f>IFERROR(IF(VLOOKUP($A53,'Annex 2 EHV charges'!$D:$O,11,FALSE)=0,"",VLOOKUP($A53,'Annex 2 EHV charges'!$D:$O,11,FALSE)),"")</f>
        <v/>
      </c>
      <c r="H53" s="85" t="str">
        <f>IFERROR(IF(VLOOKUP($A53,'Annex 2 EHV charges'!$D:$O,12,FALSE)=0,"",VLOOKUP($A53,'Annex 2 EHV charges'!$D:$O,12,FALSE)),"")</f>
        <v/>
      </c>
    </row>
    <row r="54" spans="1:8" x14ac:dyDescent="0.25">
      <c r="A54" s="82"/>
      <c r="B54" s="81"/>
      <c r="C54" s="82"/>
      <c r="D54" s="81"/>
      <c r="E54" s="83"/>
      <c r="F54" s="84"/>
      <c r="G54" s="85" t="str">
        <f>IFERROR(IF(VLOOKUP($A54,'Annex 2 EHV charges'!$D:$O,11,FALSE)=0,"",VLOOKUP($A54,'Annex 2 EHV charges'!$D:$O,11,FALSE)),"")</f>
        <v/>
      </c>
      <c r="H54" s="85" t="str">
        <f>IFERROR(IF(VLOOKUP($A54,'Annex 2 EHV charges'!$D:$O,12,FALSE)=0,"",VLOOKUP($A54,'Annex 2 EHV charges'!$D:$O,12,FALSE)),"")</f>
        <v/>
      </c>
    </row>
    <row r="55" spans="1:8" x14ac:dyDescent="0.25">
      <c r="A55" s="82"/>
      <c r="B55" s="81"/>
      <c r="C55" s="82"/>
      <c r="D55" s="81"/>
      <c r="E55" s="83"/>
      <c r="F55" s="84"/>
      <c r="G55" s="85" t="str">
        <f>IFERROR(IF(VLOOKUP($A55,'Annex 2 EHV charges'!$D:$O,11,FALSE)=0,"",VLOOKUP($A55,'Annex 2 EHV charges'!$D:$O,11,FALSE)),"")</f>
        <v/>
      </c>
      <c r="H55" s="85" t="str">
        <f>IFERROR(IF(VLOOKUP($A55,'Annex 2 EHV charges'!$D:$O,12,FALSE)=0,"",VLOOKUP($A55,'Annex 2 EHV charges'!$D:$O,12,FALSE)),"")</f>
        <v/>
      </c>
    </row>
    <row r="56" spans="1:8" x14ac:dyDescent="0.25">
      <c r="A56" s="82"/>
      <c r="B56" s="81"/>
      <c r="C56" s="82"/>
      <c r="D56" s="81"/>
      <c r="E56" s="83"/>
      <c r="F56" s="84"/>
      <c r="G56" s="85" t="str">
        <f>IFERROR(IF(VLOOKUP($A56,'Annex 2 EHV charges'!$D:$O,11,FALSE)=0,"",VLOOKUP($A56,'Annex 2 EHV charges'!$D:$O,11,FALSE)),"")</f>
        <v/>
      </c>
      <c r="H56" s="85" t="str">
        <f>IFERROR(IF(VLOOKUP($A56,'Annex 2 EHV charges'!$D:$O,12,FALSE)=0,"",VLOOKUP($A56,'Annex 2 EHV charges'!$D:$O,12,FALSE)),"")</f>
        <v/>
      </c>
    </row>
    <row r="57" spans="1:8" x14ac:dyDescent="0.25">
      <c r="A57" s="82"/>
      <c r="B57" s="81"/>
      <c r="C57" s="82"/>
      <c r="D57" s="81"/>
      <c r="E57" s="83"/>
      <c r="F57" s="84"/>
      <c r="G57" s="85" t="str">
        <f>IFERROR(IF(VLOOKUP($A57,'Annex 2 EHV charges'!$D:$O,11,FALSE)=0,"",VLOOKUP($A57,'Annex 2 EHV charges'!$D:$O,11,FALSE)),"")</f>
        <v/>
      </c>
      <c r="H57" s="85" t="str">
        <f>IFERROR(IF(VLOOKUP($A57,'Annex 2 EHV charges'!$D:$O,12,FALSE)=0,"",VLOOKUP($A57,'Annex 2 EHV charges'!$D:$O,12,FALSE)),"")</f>
        <v/>
      </c>
    </row>
    <row r="58" spans="1:8" x14ac:dyDescent="0.25">
      <c r="A58" s="82"/>
      <c r="B58" s="81"/>
      <c r="C58" s="82"/>
      <c r="D58" s="81"/>
      <c r="E58" s="83"/>
      <c r="F58" s="84"/>
      <c r="G58" s="85" t="str">
        <f>IFERROR(IF(VLOOKUP($A58,'Annex 2 EHV charges'!$D:$O,11,FALSE)=0,"",VLOOKUP($A58,'Annex 2 EHV charges'!$D:$O,11,FALSE)),"")</f>
        <v/>
      </c>
      <c r="H58" s="85" t="str">
        <f>IFERROR(IF(VLOOKUP($A58,'Annex 2 EHV charges'!$D:$O,12,FALSE)=0,"",VLOOKUP($A58,'Annex 2 EHV charges'!$D:$O,12,FALSE)),"")</f>
        <v/>
      </c>
    </row>
    <row r="59" spans="1:8" x14ac:dyDescent="0.25">
      <c r="A59" s="82"/>
      <c r="B59" s="81"/>
      <c r="C59" s="82"/>
      <c r="D59" s="81"/>
      <c r="E59" s="83"/>
      <c r="F59" s="84"/>
      <c r="G59" s="85" t="str">
        <f>IFERROR(IF(VLOOKUP($A59,'Annex 2 EHV charges'!$D:$O,11,FALSE)=0,"",VLOOKUP($A59,'Annex 2 EHV charges'!$D:$O,11,FALSE)),"")</f>
        <v/>
      </c>
      <c r="H59" s="85" t="str">
        <f>IFERROR(IF(VLOOKUP($A59,'Annex 2 EHV charges'!$D:$O,12,FALSE)=0,"",VLOOKUP($A59,'Annex 2 EHV charges'!$D:$O,12,FALSE)),"")</f>
        <v/>
      </c>
    </row>
    <row r="60" spans="1:8" x14ac:dyDescent="0.25">
      <c r="A60" s="82"/>
      <c r="B60" s="81"/>
      <c r="C60" s="82"/>
      <c r="D60" s="81"/>
      <c r="E60" s="83"/>
      <c r="F60" s="84"/>
      <c r="G60" s="85" t="str">
        <f>IFERROR(IF(VLOOKUP($A60,'Annex 2 EHV charges'!$D:$O,11,FALSE)=0,"",VLOOKUP($A60,'Annex 2 EHV charges'!$D:$O,11,FALSE)),"")</f>
        <v/>
      </c>
      <c r="H60" s="85" t="str">
        <f>IFERROR(IF(VLOOKUP($A60,'Annex 2 EHV charges'!$D:$O,12,FALSE)=0,"",VLOOKUP($A60,'Annex 2 EHV charges'!$D:$O,12,FALSE)),"")</f>
        <v/>
      </c>
    </row>
    <row r="61" spans="1:8" x14ac:dyDescent="0.25">
      <c r="A61" s="82"/>
      <c r="B61" s="81"/>
      <c r="C61" s="82"/>
      <c r="D61" s="81"/>
      <c r="E61" s="83"/>
      <c r="F61" s="84"/>
      <c r="G61" s="85" t="str">
        <f>IFERROR(IF(VLOOKUP($A61,'Annex 2 EHV charges'!$D:$O,11,FALSE)=0,"",VLOOKUP($A61,'Annex 2 EHV charges'!$D:$O,11,FALSE)),"")</f>
        <v/>
      </c>
      <c r="H61" s="85" t="str">
        <f>IFERROR(IF(VLOOKUP($A61,'Annex 2 EHV charges'!$D:$O,12,FALSE)=0,"",VLOOKUP($A61,'Annex 2 EHV charges'!$D:$O,12,FALSE)),"")</f>
        <v/>
      </c>
    </row>
    <row r="62" spans="1:8" x14ac:dyDescent="0.25">
      <c r="A62" s="82"/>
      <c r="B62" s="81"/>
      <c r="C62" s="82"/>
      <c r="D62" s="81"/>
      <c r="E62" s="83"/>
      <c r="F62" s="84"/>
      <c r="G62" s="85" t="str">
        <f>IFERROR(IF(VLOOKUP($A62,'Annex 2 EHV charges'!$D:$O,11,FALSE)=0,"",VLOOKUP($A62,'Annex 2 EHV charges'!$D:$O,11,FALSE)),"")</f>
        <v/>
      </c>
      <c r="H62" s="85" t="str">
        <f>IFERROR(IF(VLOOKUP($A62,'Annex 2 EHV charges'!$D:$O,12,FALSE)=0,"",VLOOKUP($A62,'Annex 2 EHV charges'!$D:$O,12,FALSE)),"")</f>
        <v/>
      </c>
    </row>
    <row r="63" spans="1:8" x14ac:dyDescent="0.25">
      <c r="A63" s="82"/>
      <c r="B63" s="81"/>
      <c r="C63" s="82"/>
      <c r="D63" s="81"/>
      <c r="E63" s="83"/>
      <c r="F63" s="84"/>
      <c r="G63" s="85" t="str">
        <f>IFERROR(IF(VLOOKUP($A63,'Annex 2 EHV charges'!$D:$O,11,FALSE)=0,"",VLOOKUP($A63,'Annex 2 EHV charges'!$D:$O,11,FALSE)),"")</f>
        <v/>
      </c>
      <c r="H63" s="85" t="str">
        <f>IFERROR(IF(VLOOKUP($A63,'Annex 2 EHV charges'!$D:$O,12,FALSE)=0,"",VLOOKUP($A63,'Annex 2 EHV charges'!$D:$O,12,FALSE)),"")</f>
        <v/>
      </c>
    </row>
    <row r="64" spans="1:8" x14ac:dyDescent="0.25">
      <c r="A64" s="82"/>
      <c r="B64" s="81"/>
      <c r="C64" s="82"/>
      <c r="D64" s="81"/>
      <c r="E64" s="83"/>
      <c r="F64" s="84"/>
      <c r="G64" s="85" t="str">
        <f>IFERROR(IF(VLOOKUP($A64,'Annex 2 EHV charges'!$D:$O,11,FALSE)=0,"",VLOOKUP($A64,'Annex 2 EHV charges'!$D:$O,11,FALSE)),"")</f>
        <v/>
      </c>
      <c r="H64" s="85" t="str">
        <f>IFERROR(IF(VLOOKUP($A64,'Annex 2 EHV charges'!$D:$O,12,FALSE)=0,"",VLOOKUP($A64,'Annex 2 EHV charges'!$D:$O,12,FALSE)),"")</f>
        <v/>
      </c>
    </row>
    <row r="65" spans="1:8" x14ac:dyDescent="0.25">
      <c r="A65" s="82"/>
      <c r="B65" s="81"/>
      <c r="C65" s="82"/>
      <c r="D65" s="81"/>
      <c r="E65" s="83"/>
      <c r="F65" s="84"/>
      <c r="G65" s="85" t="str">
        <f>IFERROR(IF(VLOOKUP($A65,'Annex 2 EHV charges'!$D:$O,11,FALSE)=0,"",VLOOKUP($A65,'Annex 2 EHV charges'!$D:$O,11,FALSE)),"")</f>
        <v/>
      </c>
      <c r="H65" s="85" t="str">
        <f>IFERROR(IF(VLOOKUP($A65,'Annex 2 EHV charges'!$D:$O,12,FALSE)=0,"",VLOOKUP($A65,'Annex 2 EHV charges'!$D:$O,12,FALSE)),"")</f>
        <v/>
      </c>
    </row>
    <row r="66" spans="1:8" x14ac:dyDescent="0.25">
      <c r="A66" s="82"/>
      <c r="B66" s="81"/>
      <c r="C66" s="82"/>
      <c r="D66" s="81"/>
      <c r="E66" s="83"/>
      <c r="F66" s="84"/>
      <c r="G66" s="85" t="str">
        <f>IFERROR(IF(VLOOKUP($A66,'Annex 2 EHV charges'!$D:$O,11,FALSE)=0,"",VLOOKUP($A66,'Annex 2 EHV charges'!$D:$O,11,FALSE)),"")</f>
        <v/>
      </c>
      <c r="H66" s="85" t="str">
        <f>IFERROR(IF(VLOOKUP($A66,'Annex 2 EHV charges'!$D:$O,12,FALSE)=0,"",VLOOKUP($A66,'Annex 2 EHV charges'!$D:$O,12,FALSE)),"")</f>
        <v/>
      </c>
    </row>
    <row r="67" spans="1:8" x14ac:dyDescent="0.25">
      <c r="A67" s="82"/>
      <c r="B67" s="81"/>
      <c r="C67" s="82"/>
      <c r="D67" s="81"/>
      <c r="E67" s="83"/>
      <c r="F67" s="84"/>
      <c r="G67" s="85" t="str">
        <f>IFERROR(IF(VLOOKUP($A67,'Annex 2 EHV charges'!$D:$O,11,FALSE)=0,"",VLOOKUP($A67,'Annex 2 EHV charges'!$D:$O,11,FALSE)),"")</f>
        <v/>
      </c>
      <c r="H67" s="85" t="str">
        <f>IFERROR(IF(VLOOKUP($A67,'Annex 2 EHV charges'!$D:$O,12,FALSE)=0,"",VLOOKUP($A67,'Annex 2 EHV charges'!$D:$O,12,FALSE)),"")</f>
        <v/>
      </c>
    </row>
    <row r="68" spans="1:8" x14ac:dyDescent="0.25">
      <c r="A68" s="82"/>
      <c r="B68" s="81"/>
      <c r="C68" s="82"/>
      <c r="D68" s="81"/>
      <c r="E68" s="83"/>
      <c r="F68" s="84"/>
      <c r="G68" s="85" t="str">
        <f>IFERROR(IF(VLOOKUP($A68,'Annex 2 EHV charges'!$D:$O,11,FALSE)=0,"",VLOOKUP($A68,'Annex 2 EHV charges'!$D:$O,11,FALSE)),"")</f>
        <v/>
      </c>
      <c r="H68" s="85" t="str">
        <f>IFERROR(IF(VLOOKUP($A68,'Annex 2 EHV charges'!$D:$O,12,FALSE)=0,"",VLOOKUP($A68,'Annex 2 EHV charges'!$D:$O,12,FALSE)),"")</f>
        <v/>
      </c>
    </row>
    <row r="69" spans="1:8" x14ac:dyDescent="0.25">
      <c r="A69" s="82"/>
      <c r="B69" s="81"/>
      <c r="C69" s="82"/>
      <c r="D69" s="81"/>
      <c r="E69" s="83"/>
      <c r="F69" s="84"/>
      <c r="G69" s="85" t="str">
        <f>IFERROR(IF(VLOOKUP($A69,'Annex 2 EHV charges'!$D:$O,11,FALSE)=0,"",VLOOKUP($A69,'Annex 2 EHV charges'!$D:$O,11,FALSE)),"")</f>
        <v/>
      </c>
      <c r="H69" s="85" t="str">
        <f>IFERROR(IF(VLOOKUP($A69,'Annex 2 EHV charges'!$D:$O,12,FALSE)=0,"",VLOOKUP($A69,'Annex 2 EHV charges'!$D:$O,12,FALSE)),"")</f>
        <v/>
      </c>
    </row>
    <row r="70" spans="1:8" x14ac:dyDescent="0.25">
      <c r="A70" s="82"/>
      <c r="B70" s="81"/>
      <c r="C70" s="82"/>
      <c r="D70" s="81"/>
      <c r="E70" s="83"/>
      <c r="F70" s="84"/>
      <c r="G70" s="85" t="str">
        <f>IFERROR(IF(VLOOKUP($A70,'Annex 2 EHV charges'!$D:$O,11,FALSE)=0,"",VLOOKUP($A70,'Annex 2 EHV charges'!$D:$O,11,FALSE)),"")</f>
        <v/>
      </c>
      <c r="H70" s="85" t="str">
        <f>IFERROR(IF(VLOOKUP($A70,'Annex 2 EHV charges'!$D:$O,12,FALSE)=0,"",VLOOKUP($A70,'Annex 2 EHV charges'!$D:$O,12,FALSE)),"")</f>
        <v/>
      </c>
    </row>
    <row r="71" spans="1:8" x14ac:dyDescent="0.25">
      <c r="A71" s="82"/>
      <c r="B71" s="81"/>
      <c r="C71" s="82"/>
      <c r="D71" s="81"/>
      <c r="E71" s="83"/>
      <c r="F71" s="84"/>
      <c r="G71" s="85" t="str">
        <f>IFERROR(IF(VLOOKUP($A71,'Annex 2 EHV charges'!$D:$O,11,FALSE)=0,"",VLOOKUP($A71,'Annex 2 EHV charges'!$D:$O,11,FALSE)),"")</f>
        <v/>
      </c>
      <c r="H71" s="85" t="str">
        <f>IFERROR(IF(VLOOKUP($A71,'Annex 2 EHV charges'!$D:$O,12,FALSE)=0,"",VLOOKUP($A71,'Annex 2 EHV charges'!$D:$O,12,FALSE)),"")</f>
        <v/>
      </c>
    </row>
    <row r="72" spans="1:8" x14ac:dyDescent="0.25">
      <c r="A72" s="82"/>
      <c r="B72" s="81"/>
      <c r="C72" s="82"/>
      <c r="D72" s="81"/>
      <c r="E72" s="83"/>
      <c r="F72" s="84"/>
      <c r="G72" s="85" t="str">
        <f>IFERROR(IF(VLOOKUP($A72,'Annex 2 EHV charges'!$D:$O,11,FALSE)=0,"",VLOOKUP($A72,'Annex 2 EHV charges'!$D:$O,11,FALSE)),"")</f>
        <v/>
      </c>
      <c r="H72" s="85" t="str">
        <f>IFERROR(IF(VLOOKUP($A72,'Annex 2 EHV charges'!$D:$O,12,FALSE)=0,"",VLOOKUP($A72,'Annex 2 EHV charges'!$D:$O,12,FALSE)),"")</f>
        <v/>
      </c>
    </row>
    <row r="73" spans="1:8" x14ac:dyDescent="0.25">
      <c r="A73" s="82"/>
      <c r="B73" s="81"/>
      <c r="C73" s="82"/>
      <c r="D73" s="81"/>
      <c r="E73" s="83"/>
      <c r="F73" s="84"/>
      <c r="G73" s="85" t="str">
        <f>IFERROR(IF(VLOOKUP($A73,'Annex 2 EHV charges'!$D:$O,11,FALSE)=0,"",VLOOKUP($A73,'Annex 2 EHV charges'!$D:$O,11,FALSE)),"")</f>
        <v/>
      </c>
      <c r="H73" s="85" t="str">
        <f>IFERROR(IF(VLOOKUP($A73,'Annex 2 EHV charges'!$D:$O,12,FALSE)=0,"",VLOOKUP($A73,'Annex 2 EHV charges'!$D:$O,12,FALSE)),"")</f>
        <v/>
      </c>
    </row>
    <row r="74" spans="1:8" x14ac:dyDescent="0.25">
      <c r="A74" s="82"/>
      <c r="B74" s="81"/>
      <c r="C74" s="82"/>
      <c r="D74" s="81"/>
      <c r="E74" s="83"/>
      <c r="F74" s="84"/>
      <c r="G74" s="85" t="str">
        <f>IFERROR(IF(VLOOKUP($A74,'Annex 2 EHV charges'!$D:$O,11,FALSE)=0,"",VLOOKUP($A74,'Annex 2 EHV charges'!$D:$O,11,FALSE)),"")</f>
        <v/>
      </c>
      <c r="H74" s="85" t="str">
        <f>IFERROR(IF(VLOOKUP($A74,'Annex 2 EHV charges'!$D:$O,12,FALSE)=0,"",VLOOKUP($A74,'Annex 2 EHV charges'!$D:$O,12,FALSE)),"")</f>
        <v/>
      </c>
    </row>
    <row r="75" spans="1:8" x14ac:dyDescent="0.25">
      <c r="A75" s="82"/>
      <c r="B75" s="81"/>
      <c r="C75" s="82"/>
      <c r="D75" s="81"/>
      <c r="E75" s="83"/>
      <c r="F75" s="84"/>
      <c r="G75" s="85" t="str">
        <f>IFERROR(IF(VLOOKUP($A75,'Annex 2 EHV charges'!$D:$O,11,FALSE)=0,"",VLOOKUP($A75,'Annex 2 EHV charges'!$D:$O,11,FALSE)),"")</f>
        <v/>
      </c>
      <c r="H75" s="85" t="str">
        <f>IFERROR(IF(VLOOKUP($A75,'Annex 2 EHV charges'!$D:$O,12,FALSE)=0,"",VLOOKUP($A75,'Annex 2 EHV charges'!$D:$O,12,FALSE)),"")</f>
        <v/>
      </c>
    </row>
    <row r="76" spans="1:8" x14ac:dyDescent="0.25">
      <c r="A76" s="82"/>
      <c r="B76" s="81"/>
      <c r="C76" s="82"/>
      <c r="D76" s="81"/>
      <c r="E76" s="83"/>
      <c r="F76" s="84"/>
      <c r="G76" s="85" t="str">
        <f>IFERROR(IF(VLOOKUP($A76,'Annex 2 EHV charges'!$D:$O,11,FALSE)=0,"",VLOOKUP($A76,'Annex 2 EHV charges'!$D:$O,11,FALSE)),"")</f>
        <v/>
      </c>
      <c r="H76" s="85" t="str">
        <f>IFERROR(IF(VLOOKUP($A76,'Annex 2 EHV charges'!$D:$O,12,FALSE)=0,"",VLOOKUP($A76,'Annex 2 EHV charges'!$D:$O,12,FALSE)),"")</f>
        <v/>
      </c>
    </row>
    <row r="77" spans="1:8" x14ac:dyDescent="0.25">
      <c r="A77" s="82"/>
      <c r="B77" s="81"/>
      <c r="C77" s="82"/>
      <c r="D77" s="81"/>
      <c r="E77" s="83"/>
      <c r="F77" s="84"/>
      <c r="G77" s="85" t="str">
        <f>IFERROR(IF(VLOOKUP($A77,'Annex 2 EHV charges'!$D:$O,11,FALSE)=0,"",VLOOKUP($A77,'Annex 2 EHV charges'!$D:$O,11,FALSE)),"")</f>
        <v/>
      </c>
      <c r="H77" s="85" t="str">
        <f>IFERROR(IF(VLOOKUP($A77,'Annex 2 EHV charges'!$D:$O,12,FALSE)=0,"",VLOOKUP($A77,'Annex 2 EHV charges'!$D:$O,12,FALSE)),"")</f>
        <v/>
      </c>
    </row>
    <row r="78" spans="1:8" x14ac:dyDescent="0.25">
      <c r="A78" s="82"/>
      <c r="B78" s="81"/>
      <c r="C78" s="82"/>
      <c r="D78" s="81"/>
      <c r="E78" s="83"/>
      <c r="F78" s="84"/>
      <c r="G78" s="85" t="str">
        <f>IFERROR(IF(VLOOKUP($A78,'Annex 2 EHV charges'!$D:$O,11,FALSE)=0,"",VLOOKUP($A78,'Annex 2 EHV charges'!$D:$O,11,FALSE)),"")</f>
        <v/>
      </c>
      <c r="H78" s="85" t="str">
        <f>IFERROR(IF(VLOOKUP($A78,'Annex 2 EHV charges'!$D:$O,12,FALSE)=0,"",VLOOKUP($A78,'Annex 2 EHV charges'!$D:$O,12,FALSE)),"")</f>
        <v/>
      </c>
    </row>
    <row r="79" spans="1:8" x14ac:dyDescent="0.25">
      <c r="A79" s="82"/>
      <c r="B79" s="81"/>
      <c r="C79" s="82"/>
      <c r="D79" s="81"/>
      <c r="E79" s="83"/>
      <c r="F79" s="84"/>
      <c r="G79" s="85" t="str">
        <f>IFERROR(IF(VLOOKUP($A79,'Annex 2 EHV charges'!$D:$O,11,FALSE)=0,"",VLOOKUP($A79,'Annex 2 EHV charges'!$D:$O,11,FALSE)),"")</f>
        <v/>
      </c>
      <c r="H79" s="85" t="str">
        <f>IFERROR(IF(VLOOKUP($A79,'Annex 2 EHV charges'!$D:$O,12,FALSE)=0,"",VLOOKUP($A79,'Annex 2 EHV charges'!$D:$O,12,FALSE)),"")</f>
        <v/>
      </c>
    </row>
    <row r="80" spans="1:8" x14ac:dyDescent="0.25">
      <c r="A80" s="82"/>
      <c r="B80" s="81"/>
      <c r="C80" s="82"/>
      <c r="D80" s="81"/>
      <c r="E80" s="83"/>
      <c r="F80" s="84"/>
      <c r="G80" s="85" t="str">
        <f>IFERROR(IF(VLOOKUP($A80,'Annex 2 EHV charges'!$D:$O,11,FALSE)=0,"",VLOOKUP($A80,'Annex 2 EHV charges'!$D:$O,11,FALSE)),"")</f>
        <v/>
      </c>
      <c r="H80" s="85" t="str">
        <f>IFERROR(IF(VLOOKUP($A80,'Annex 2 EHV charges'!$D:$O,12,FALSE)=0,"",VLOOKUP($A80,'Annex 2 EHV charges'!$D:$O,12,FALSE)),"")</f>
        <v/>
      </c>
    </row>
    <row r="81" spans="1:8" x14ac:dyDescent="0.25">
      <c r="A81" s="82"/>
      <c r="B81" s="81"/>
      <c r="C81" s="82"/>
      <c r="D81" s="81"/>
      <c r="E81" s="83"/>
      <c r="F81" s="84"/>
      <c r="G81" s="85" t="str">
        <f>IFERROR(IF(VLOOKUP($A81,'Annex 2 EHV charges'!$D:$O,11,FALSE)=0,"",VLOOKUP($A81,'Annex 2 EHV charges'!$D:$O,11,FALSE)),"")</f>
        <v/>
      </c>
      <c r="H81" s="85" t="str">
        <f>IFERROR(IF(VLOOKUP($A81,'Annex 2 EHV charges'!$D:$O,12,FALSE)=0,"",VLOOKUP($A81,'Annex 2 EHV charges'!$D:$O,12,FALSE)),"")</f>
        <v/>
      </c>
    </row>
    <row r="82" spans="1:8" x14ac:dyDescent="0.25">
      <c r="A82" s="82"/>
      <c r="B82" s="81"/>
      <c r="C82" s="82"/>
      <c r="D82" s="81"/>
      <c r="E82" s="83"/>
      <c r="F82" s="84"/>
      <c r="G82" s="85" t="str">
        <f>IFERROR(IF(VLOOKUP($A82,'Annex 2 EHV charges'!$D:$O,11,FALSE)=0,"",VLOOKUP($A82,'Annex 2 EHV charges'!$D:$O,11,FALSE)),"")</f>
        <v/>
      </c>
      <c r="H82" s="85" t="str">
        <f>IFERROR(IF(VLOOKUP($A82,'Annex 2 EHV charges'!$D:$O,12,FALSE)=0,"",VLOOKUP($A82,'Annex 2 EHV charges'!$D:$O,12,FALSE)),"")</f>
        <v/>
      </c>
    </row>
    <row r="83" spans="1:8" x14ac:dyDescent="0.25">
      <c r="A83" s="82"/>
      <c r="B83" s="81"/>
      <c r="C83" s="82"/>
      <c r="D83" s="81"/>
      <c r="E83" s="83"/>
      <c r="F83" s="84"/>
      <c r="G83" s="85" t="str">
        <f>IFERROR(IF(VLOOKUP($A83,'Annex 2 EHV charges'!$D:$O,11,FALSE)=0,"",VLOOKUP($A83,'Annex 2 EHV charges'!$D:$O,11,FALSE)),"")</f>
        <v/>
      </c>
      <c r="H83" s="85" t="str">
        <f>IFERROR(IF(VLOOKUP($A83,'Annex 2 EHV charges'!$D:$O,12,FALSE)=0,"",VLOOKUP($A83,'Annex 2 EHV charges'!$D:$O,12,FALSE)),"")</f>
        <v/>
      </c>
    </row>
    <row r="84" spans="1:8" x14ac:dyDescent="0.25">
      <c r="A84" s="82"/>
      <c r="B84" s="81"/>
      <c r="C84" s="82"/>
      <c r="D84" s="81"/>
      <c r="E84" s="83"/>
      <c r="F84" s="84"/>
      <c r="G84" s="85" t="str">
        <f>IFERROR(IF(VLOOKUP($A84,'Annex 2 EHV charges'!$D:$O,11,FALSE)=0,"",VLOOKUP($A84,'Annex 2 EHV charges'!$D:$O,11,FALSE)),"")</f>
        <v/>
      </c>
      <c r="H84" s="85" t="str">
        <f>IFERROR(IF(VLOOKUP($A84,'Annex 2 EHV charges'!$D:$O,12,FALSE)=0,"",VLOOKUP($A84,'Annex 2 EHV charges'!$D:$O,12,FALSE)),"")</f>
        <v/>
      </c>
    </row>
    <row r="85" spans="1:8" x14ac:dyDescent="0.25">
      <c r="A85" s="82"/>
      <c r="B85" s="81"/>
      <c r="C85" s="82"/>
      <c r="D85" s="81"/>
      <c r="E85" s="83"/>
      <c r="F85" s="84"/>
      <c r="G85" s="85" t="str">
        <f>IFERROR(IF(VLOOKUP($A85,'Annex 2 EHV charges'!$D:$O,11,FALSE)=0,"",VLOOKUP($A85,'Annex 2 EHV charges'!$D:$O,11,FALSE)),"")</f>
        <v/>
      </c>
      <c r="H85" s="85" t="str">
        <f>IFERROR(IF(VLOOKUP($A85,'Annex 2 EHV charges'!$D:$O,12,FALSE)=0,"",VLOOKUP($A85,'Annex 2 EHV charges'!$D:$O,12,FALSE)),"")</f>
        <v/>
      </c>
    </row>
    <row r="86" spans="1:8" x14ac:dyDescent="0.25">
      <c r="A86" s="82"/>
      <c r="B86" s="81"/>
      <c r="C86" s="82"/>
      <c r="D86" s="81"/>
      <c r="E86" s="83"/>
      <c r="F86" s="84"/>
      <c r="G86" s="85" t="str">
        <f>IFERROR(IF(VLOOKUP($A86,'Annex 2 EHV charges'!$D:$O,11,FALSE)=0,"",VLOOKUP($A86,'Annex 2 EHV charges'!$D:$O,11,FALSE)),"")</f>
        <v/>
      </c>
      <c r="H86" s="85" t="str">
        <f>IFERROR(IF(VLOOKUP($A86,'Annex 2 EHV charges'!$D:$O,12,FALSE)=0,"",VLOOKUP($A86,'Annex 2 EHV charges'!$D:$O,12,FALSE)),"")</f>
        <v/>
      </c>
    </row>
    <row r="87" spans="1:8" x14ac:dyDescent="0.25">
      <c r="A87" s="82"/>
      <c r="B87" s="81"/>
      <c r="C87" s="82"/>
      <c r="D87" s="81"/>
      <c r="E87" s="83"/>
      <c r="F87" s="84"/>
      <c r="G87" s="85" t="str">
        <f>IFERROR(IF(VLOOKUP($A87,'Annex 2 EHV charges'!$D:$O,11,FALSE)=0,"",VLOOKUP($A87,'Annex 2 EHV charges'!$D:$O,11,FALSE)),"")</f>
        <v/>
      </c>
      <c r="H87" s="85" t="str">
        <f>IFERROR(IF(VLOOKUP($A87,'Annex 2 EHV charges'!$D:$O,12,FALSE)=0,"",VLOOKUP($A87,'Annex 2 EHV charges'!$D:$O,12,FALSE)),"")</f>
        <v/>
      </c>
    </row>
    <row r="88" spans="1:8" x14ac:dyDescent="0.25">
      <c r="A88" s="82"/>
      <c r="B88" s="81"/>
      <c r="C88" s="82"/>
      <c r="D88" s="81"/>
      <c r="E88" s="83"/>
      <c r="F88" s="84"/>
      <c r="G88" s="85" t="str">
        <f>IFERROR(IF(VLOOKUP($A88,'Annex 2 EHV charges'!$D:$O,11,FALSE)=0,"",VLOOKUP($A88,'Annex 2 EHV charges'!$D:$O,11,FALSE)),"")</f>
        <v/>
      </c>
      <c r="H88" s="85" t="str">
        <f>IFERROR(IF(VLOOKUP($A88,'Annex 2 EHV charges'!$D:$O,12,FALSE)=0,"",VLOOKUP($A88,'Annex 2 EHV charges'!$D:$O,12,FALSE)),"")</f>
        <v/>
      </c>
    </row>
    <row r="89" spans="1:8" x14ac:dyDescent="0.25">
      <c r="A89" s="82"/>
      <c r="B89" s="81"/>
      <c r="C89" s="82"/>
      <c r="D89" s="81"/>
      <c r="E89" s="83"/>
      <c r="F89" s="84"/>
      <c r="G89" s="85" t="str">
        <f>IFERROR(IF(VLOOKUP($A89,'Annex 2 EHV charges'!$D:$O,11,FALSE)=0,"",VLOOKUP($A89,'Annex 2 EHV charges'!$D:$O,11,FALSE)),"")</f>
        <v/>
      </c>
      <c r="H89" s="85" t="str">
        <f>IFERROR(IF(VLOOKUP($A89,'Annex 2 EHV charges'!$D:$O,12,FALSE)=0,"",VLOOKUP($A89,'Annex 2 EHV charges'!$D:$O,12,FALSE)),"")</f>
        <v/>
      </c>
    </row>
    <row r="90" spans="1:8" x14ac:dyDescent="0.25">
      <c r="A90" s="82"/>
      <c r="B90" s="81"/>
      <c r="C90" s="82"/>
      <c r="D90" s="81"/>
      <c r="E90" s="83"/>
      <c r="F90" s="84"/>
      <c r="G90" s="85" t="str">
        <f>IFERROR(IF(VLOOKUP($A90,'Annex 2 EHV charges'!$D:$O,11,FALSE)=0,"",VLOOKUP($A90,'Annex 2 EHV charges'!$D:$O,11,FALSE)),"")</f>
        <v/>
      </c>
      <c r="H90" s="85" t="str">
        <f>IFERROR(IF(VLOOKUP($A90,'Annex 2 EHV charges'!$D:$O,12,FALSE)=0,"",VLOOKUP($A90,'Annex 2 EHV charges'!$D:$O,12,FALSE)),"")</f>
        <v/>
      </c>
    </row>
    <row r="91" spans="1:8" x14ac:dyDescent="0.25">
      <c r="A91" s="82"/>
      <c r="B91" s="81"/>
      <c r="C91" s="82"/>
      <c r="D91" s="81"/>
      <c r="E91" s="83"/>
      <c r="F91" s="84"/>
      <c r="G91" s="85" t="str">
        <f>IFERROR(IF(VLOOKUP($A91,'Annex 2 EHV charges'!$D:$O,11,FALSE)=0,"",VLOOKUP($A91,'Annex 2 EHV charges'!$D:$O,11,FALSE)),"")</f>
        <v/>
      </c>
      <c r="H91" s="85" t="str">
        <f>IFERROR(IF(VLOOKUP($A91,'Annex 2 EHV charges'!$D:$O,12,FALSE)=0,"",VLOOKUP($A91,'Annex 2 EHV charges'!$D:$O,12,FALSE)),"")</f>
        <v/>
      </c>
    </row>
    <row r="92" spans="1:8" x14ac:dyDescent="0.25">
      <c r="A92" s="82"/>
      <c r="B92" s="81"/>
      <c r="C92" s="82"/>
      <c r="D92" s="81"/>
      <c r="E92" s="83"/>
      <c r="F92" s="84"/>
      <c r="G92" s="85" t="str">
        <f>IFERROR(IF(VLOOKUP($A92,'Annex 2 EHV charges'!$D:$O,11,FALSE)=0,"",VLOOKUP($A92,'Annex 2 EHV charges'!$D:$O,11,FALSE)),"")</f>
        <v/>
      </c>
      <c r="H92" s="85" t="str">
        <f>IFERROR(IF(VLOOKUP($A92,'Annex 2 EHV charges'!$D:$O,12,FALSE)=0,"",VLOOKUP($A92,'Annex 2 EHV charges'!$D:$O,12,FALSE)),"")</f>
        <v/>
      </c>
    </row>
    <row r="93" spans="1:8" x14ac:dyDescent="0.25">
      <c r="A93" s="82"/>
      <c r="B93" s="81"/>
      <c r="C93" s="82"/>
      <c r="D93" s="81"/>
      <c r="E93" s="83"/>
      <c r="F93" s="84"/>
      <c r="G93" s="85" t="str">
        <f>IFERROR(IF(VLOOKUP($A93,'Annex 2 EHV charges'!$D:$O,11,FALSE)=0,"",VLOOKUP($A93,'Annex 2 EHV charges'!$D:$O,11,FALSE)),"")</f>
        <v/>
      </c>
      <c r="H93" s="85" t="str">
        <f>IFERROR(IF(VLOOKUP($A93,'Annex 2 EHV charges'!$D:$O,12,FALSE)=0,"",VLOOKUP($A93,'Annex 2 EHV charges'!$D:$O,12,FALSE)),"")</f>
        <v/>
      </c>
    </row>
    <row r="94" spans="1:8" x14ac:dyDescent="0.25">
      <c r="A94" s="82"/>
      <c r="B94" s="81"/>
      <c r="C94" s="82"/>
      <c r="D94" s="81"/>
      <c r="E94" s="83"/>
      <c r="F94" s="84"/>
      <c r="G94" s="85" t="str">
        <f>IFERROR(IF(VLOOKUP($A94,'Annex 2 EHV charges'!$D:$O,11,FALSE)=0,"",VLOOKUP($A94,'Annex 2 EHV charges'!$D:$O,11,FALSE)),"")</f>
        <v/>
      </c>
      <c r="H94" s="85" t="str">
        <f>IFERROR(IF(VLOOKUP($A94,'Annex 2 EHV charges'!$D:$O,12,FALSE)=0,"",VLOOKUP($A94,'Annex 2 EHV charges'!$D:$O,12,FALSE)),"")</f>
        <v/>
      </c>
    </row>
    <row r="95" spans="1:8" x14ac:dyDescent="0.25">
      <c r="A95" s="82"/>
      <c r="B95" s="81"/>
      <c r="C95" s="82"/>
      <c r="D95" s="81"/>
      <c r="E95" s="83"/>
      <c r="F95" s="84"/>
      <c r="G95" s="85" t="str">
        <f>IFERROR(IF(VLOOKUP($A95,'Annex 2 EHV charges'!$D:$O,11,FALSE)=0,"",VLOOKUP($A95,'Annex 2 EHV charges'!$D:$O,11,FALSE)),"")</f>
        <v/>
      </c>
      <c r="H95" s="85" t="str">
        <f>IFERROR(IF(VLOOKUP($A95,'Annex 2 EHV charges'!$D:$O,12,FALSE)=0,"",VLOOKUP($A95,'Annex 2 EHV charges'!$D:$O,12,FALSE)),"")</f>
        <v/>
      </c>
    </row>
    <row r="96" spans="1:8" x14ac:dyDescent="0.25">
      <c r="A96" s="82"/>
      <c r="B96" s="81"/>
      <c r="C96" s="82"/>
      <c r="D96" s="81"/>
      <c r="E96" s="83"/>
      <c r="F96" s="84"/>
      <c r="G96" s="85" t="str">
        <f>IFERROR(IF(VLOOKUP($A96,'Annex 2 EHV charges'!$D:$O,11,FALSE)=0,"",VLOOKUP($A96,'Annex 2 EHV charges'!$D:$O,11,FALSE)),"")</f>
        <v/>
      </c>
      <c r="H96" s="85" t="str">
        <f>IFERROR(IF(VLOOKUP($A96,'Annex 2 EHV charges'!$D:$O,12,FALSE)=0,"",VLOOKUP($A96,'Annex 2 EHV charges'!$D:$O,12,FALSE)),"")</f>
        <v/>
      </c>
    </row>
    <row r="97" spans="1:8" x14ac:dyDescent="0.25">
      <c r="A97" s="82"/>
      <c r="B97" s="81"/>
      <c r="C97" s="82"/>
      <c r="D97" s="81"/>
      <c r="E97" s="83"/>
      <c r="F97" s="84"/>
      <c r="G97" s="85" t="str">
        <f>IFERROR(IF(VLOOKUP($A97,'Annex 2 EHV charges'!$D:$O,11,FALSE)=0,"",VLOOKUP($A97,'Annex 2 EHV charges'!$D:$O,11,FALSE)),"")</f>
        <v/>
      </c>
      <c r="H97" s="85" t="str">
        <f>IFERROR(IF(VLOOKUP($A97,'Annex 2 EHV charges'!$D:$O,12,FALSE)=0,"",VLOOKUP($A97,'Annex 2 EHV charges'!$D:$O,12,FALSE)),"")</f>
        <v/>
      </c>
    </row>
    <row r="98" spans="1:8" x14ac:dyDescent="0.25">
      <c r="A98" s="82"/>
      <c r="B98" s="81"/>
      <c r="C98" s="82"/>
      <c r="D98" s="81"/>
      <c r="E98" s="83"/>
      <c r="F98" s="84"/>
      <c r="G98" s="85" t="str">
        <f>IFERROR(IF(VLOOKUP($A98,'Annex 2 EHV charges'!$D:$O,11,FALSE)=0,"",VLOOKUP($A98,'Annex 2 EHV charges'!$D:$O,11,FALSE)),"")</f>
        <v/>
      </c>
      <c r="H98" s="85" t="str">
        <f>IFERROR(IF(VLOOKUP($A98,'Annex 2 EHV charges'!$D:$O,12,FALSE)=0,"",VLOOKUP($A98,'Annex 2 EHV charges'!$D:$O,12,FALSE)),"")</f>
        <v/>
      </c>
    </row>
    <row r="99" spans="1:8" x14ac:dyDescent="0.25">
      <c r="A99" s="82"/>
      <c r="B99" s="81"/>
      <c r="C99" s="82"/>
      <c r="D99" s="81"/>
      <c r="E99" s="83"/>
      <c r="F99" s="84"/>
      <c r="G99" s="85" t="str">
        <f>IFERROR(IF(VLOOKUP($A99,'Annex 2 EHV charges'!$D:$O,11,FALSE)=0,"",VLOOKUP($A99,'Annex 2 EHV charges'!$D:$O,11,FALSE)),"")</f>
        <v/>
      </c>
      <c r="H99" s="85" t="str">
        <f>IFERROR(IF(VLOOKUP($A99,'Annex 2 EHV charges'!$D:$O,12,FALSE)=0,"",VLOOKUP($A99,'Annex 2 EHV charges'!$D:$O,12,FALSE)),"")</f>
        <v/>
      </c>
    </row>
    <row r="100" spans="1:8" x14ac:dyDescent="0.25">
      <c r="A100" s="82"/>
      <c r="B100" s="81"/>
      <c r="C100" s="82"/>
      <c r="D100" s="81"/>
      <c r="E100" s="83"/>
      <c r="F100" s="84"/>
      <c r="G100" s="85" t="str">
        <f>IFERROR(IF(VLOOKUP($A100,'Annex 2 EHV charges'!$D:$O,11,FALSE)=0,"",VLOOKUP($A100,'Annex 2 EHV charges'!$D:$O,11,FALSE)),"")</f>
        <v/>
      </c>
      <c r="H100" s="85" t="str">
        <f>IFERROR(IF(VLOOKUP($A100,'Annex 2 EHV charges'!$D:$O,12,FALSE)=0,"",VLOOKUP($A100,'Annex 2 EHV charges'!$D:$O,12,FALSE)),"")</f>
        <v/>
      </c>
    </row>
    <row r="101" spans="1:8" x14ac:dyDescent="0.25">
      <c r="A101" s="82"/>
      <c r="B101" s="81"/>
      <c r="C101" s="82"/>
      <c r="D101" s="81"/>
      <c r="E101" s="83"/>
      <c r="F101" s="84"/>
      <c r="G101" s="85" t="str">
        <f>IFERROR(IF(VLOOKUP($A101,'Annex 2 EHV charges'!$D:$O,11,FALSE)=0,"",VLOOKUP($A101,'Annex 2 EHV charges'!$D:$O,11,FALSE)),"")</f>
        <v/>
      </c>
      <c r="H101" s="85" t="str">
        <f>IFERROR(IF(VLOOKUP($A101,'Annex 2 EHV charges'!$D:$O,12,FALSE)=0,"",VLOOKUP($A101,'Annex 2 EHV charges'!$D:$O,12,FALSE)),"")</f>
        <v/>
      </c>
    </row>
    <row r="102" spans="1:8" x14ac:dyDescent="0.25">
      <c r="A102" s="82"/>
      <c r="B102" s="81"/>
      <c r="C102" s="82"/>
      <c r="D102" s="81"/>
      <c r="E102" s="83"/>
      <c r="F102" s="84"/>
      <c r="G102" s="85" t="str">
        <f>IFERROR(IF(VLOOKUP($A102,'Annex 2 EHV charges'!$D:$O,11,FALSE)=0,"",VLOOKUP($A102,'Annex 2 EHV charges'!$D:$O,11,FALSE)),"")</f>
        <v/>
      </c>
      <c r="H102" s="85" t="str">
        <f>IFERROR(IF(VLOOKUP($A102,'Annex 2 EHV charges'!$D:$O,12,FALSE)=0,"",VLOOKUP($A102,'Annex 2 EHV charges'!$D:$O,12,FALSE)),"")</f>
        <v/>
      </c>
    </row>
    <row r="103" spans="1:8" x14ac:dyDescent="0.25">
      <c r="A103" s="82"/>
      <c r="B103" s="81"/>
      <c r="C103" s="82"/>
      <c r="D103" s="81"/>
      <c r="E103" s="83"/>
      <c r="F103" s="84"/>
      <c r="G103" s="85" t="str">
        <f>IFERROR(IF(VLOOKUP($A103,'Annex 2 EHV charges'!$D:$O,11,FALSE)=0,"",VLOOKUP($A103,'Annex 2 EHV charges'!$D:$O,11,FALSE)),"")</f>
        <v/>
      </c>
      <c r="H103" s="85" t="str">
        <f>IFERROR(IF(VLOOKUP($A103,'Annex 2 EHV charges'!$D:$O,12,FALSE)=0,"",VLOOKUP($A103,'Annex 2 EHV charges'!$D:$O,12,FALSE)),"")</f>
        <v/>
      </c>
    </row>
    <row r="104" spans="1:8" x14ac:dyDescent="0.25">
      <c r="A104" s="82"/>
      <c r="B104" s="81"/>
      <c r="C104" s="82"/>
      <c r="D104" s="81"/>
      <c r="E104" s="83"/>
      <c r="F104" s="84"/>
      <c r="G104" s="85" t="str">
        <f>IFERROR(IF(VLOOKUP($A104,'Annex 2 EHV charges'!$D:$O,11,FALSE)=0,"",VLOOKUP($A104,'Annex 2 EHV charges'!$D:$O,11,FALSE)),"")</f>
        <v/>
      </c>
      <c r="H104" s="85" t="str">
        <f>IFERROR(IF(VLOOKUP($A104,'Annex 2 EHV charges'!$D:$O,12,FALSE)=0,"",VLOOKUP($A104,'Annex 2 EHV charges'!$D:$O,12,FALSE)),"")</f>
        <v/>
      </c>
    </row>
    <row r="105" spans="1:8" x14ac:dyDescent="0.25">
      <c r="A105" s="82"/>
      <c r="B105" s="81"/>
      <c r="C105" s="82"/>
      <c r="D105" s="81"/>
      <c r="E105" s="83"/>
      <c r="F105" s="84"/>
      <c r="G105" s="85" t="str">
        <f>IFERROR(IF(VLOOKUP($A105,'Annex 2 EHV charges'!$D:$O,11,FALSE)=0,"",VLOOKUP($A105,'Annex 2 EHV charges'!$D:$O,11,FALSE)),"")</f>
        <v/>
      </c>
      <c r="H105" s="85" t="str">
        <f>IFERROR(IF(VLOOKUP($A105,'Annex 2 EHV charges'!$D:$O,12,FALSE)=0,"",VLOOKUP($A105,'Annex 2 EHV charges'!$D:$O,12,FALSE)),"")</f>
        <v/>
      </c>
    </row>
    <row r="106" spans="1:8" x14ac:dyDescent="0.25">
      <c r="A106" s="82"/>
      <c r="B106" s="81"/>
      <c r="C106" s="82"/>
      <c r="D106" s="81"/>
      <c r="E106" s="83"/>
      <c r="F106" s="84"/>
      <c r="G106" s="85" t="str">
        <f>IFERROR(IF(VLOOKUP($A106,'Annex 2 EHV charges'!$D:$O,11,FALSE)=0,"",VLOOKUP($A106,'Annex 2 EHV charges'!$D:$O,11,FALSE)),"")</f>
        <v/>
      </c>
      <c r="H106" s="85" t="str">
        <f>IFERROR(IF(VLOOKUP($A106,'Annex 2 EHV charges'!$D:$O,12,FALSE)=0,"",VLOOKUP($A106,'Annex 2 EHV charges'!$D:$O,12,FALSE)),"")</f>
        <v/>
      </c>
    </row>
    <row r="107" spans="1:8" x14ac:dyDescent="0.25">
      <c r="A107" s="82"/>
      <c r="B107" s="81"/>
      <c r="C107" s="82"/>
      <c r="D107" s="81"/>
      <c r="E107" s="83"/>
      <c r="F107" s="84"/>
      <c r="G107" s="85" t="str">
        <f>IFERROR(IF(VLOOKUP($A107,'Annex 2 EHV charges'!$D:$O,11,FALSE)=0,"",VLOOKUP($A107,'Annex 2 EHV charges'!$D:$O,11,FALSE)),"")</f>
        <v/>
      </c>
      <c r="H107" s="85" t="str">
        <f>IFERROR(IF(VLOOKUP($A107,'Annex 2 EHV charges'!$D:$O,12,FALSE)=0,"",VLOOKUP($A107,'Annex 2 EHV charges'!$D:$O,12,FALSE)),"")</f>
        <v/>
      </c>
    </row>
    <row r="108" spans="1:8" x14ac:dyDescent="0.25">
      <c r="A108" s="82"/>
      <c r="B108" s="81"/>
      <c r="C108" s="82"/>
      <c r="D108" s="81"/>
      <c r="E108" s="83"/>
      <c r="F108" s="84"/>
      <c r="G108" s="85" t="str">
        <f>IFERROR(IF(VLOOKUP($A108,'Annex 2 EHV charges'!$D:$O,11,FALSE)=0,"",VLOOKUP($A108,'Annex 2 EHV charges'!$D:$O,11,FALSE)),"")</f>
        <v/>
      </c>
      <c r="H108" s="85" t="str">
        <f>IFERROR(IF(VLOOKUP($A108,'Annex 2 EHV charges'!$D:$O,12,FALSE)=0,"",VLOOKUP($A108,'Annex 2 EHV charges'!$D:$O,12,FALSE)),"")</f>
        <v/>
      </c>
    </row>
    <row r="109" spans="1:8" x14ac:dyDescent="0.25">
      <c r="A109" s="82"/>
      <c r="B109" s="81"/>
      <c r="C109" s="82"/>
      <c r="D109" s="81"/>
      <c r="E109" s="83"/>
      <c r="F109" s="84"/>
      <c r="G109" s="85" t="str">
        <f>IFERROR(IF(VLOOKUP($A109,'Annex 2 EHV charges'!$D:$O,11,FALSE)=0,"",VLOOKUP($A109,'Annex 2 EHV charges'!$D:$O,11,FALSE)),"")</f>
        <v/>
      </c>
      <c r="H109" s="85" t="str">
        <f>IFERROR(IF(VLOOKUP($A109,'Annex 2 EHV charges'!$D:$O,12,FALSE)=0,"",VLOOKUP($A109,'Annex 2 EHV charges'!$D:$O,12,FALSE)),"")</f>
        <v/>
      </c>
    </row>
    <row r="110" spans="1:8" x14ac:dyDescent="0.25">
      <c r="A110" s="82"/>
      <c r="B110" s="81"/>
      <c r="C110" s="82"/>
      <c r="D110" s="81"/>
      <c r="E110" s="83"/>
      <c r="F110" s="84"/>
      <c r="G110" s="85" t="str">
        <f>IFERROR(IF(VLOOKUP($A110,'Annex 2 EHV charges'!$D:$O,11,FALSE)=0,"",VLOOKUP($A110,'Annex 2 EHV charges'!$D:$O,11,FALSE)),"")</f>
        <v/>
      </c>
      <c r="H110" s="85" t="str">
        <f>IFERROR(IF(VLOOKUP($A110,'Annex 2 EHV charges'!$D:$O,12,FALSE)=0,"",VLOOKUP($A110,'Annex 2 EHV charges'!$D:$O,12,FALSE)),"")</f>
        <v/>
      </c>
    </row>
    <row r="111" spans="1:8" x14ac:dyDescent="0.25">
      <c r="A111" s="82"/>
      <c r="B111" s="81"/>
      <c r="C111" s="82"/>
      <c r="D111" s="81"/>
      <c r="E111" s="83"/>
      <c r="F111" s="84"/>
      <c r="G111" s="85" t="str">
        <f>IFERROR(IF(VLOOKUP($A111,'Annex 2 EHV charges'!$D:$O,11,FALSE)=0,"",VLOOKUP($A111,'Annex 2 EHV charges'!$D:$O,11,FALSE)),"")</f>
        <v/>
      </c>
      <c r="H111" s="85" t="str">
        <f>IFERROR(IF(VLOOKUP($A111,'Annex 2 EHV charges'!$D:$O,12,FALSE)=0,"",VLOOKUP($A111,'Annex 2 EHV charges'!$D:$O,12,FALSE)),"")</f>
        <v/>
      </c>
    </row>
    <row r="112" spans="1:8" x14ac:dyDescent="0.25">
      <c r="A112" s="82"/>
      <c r="B112" s="81"/>
      <c r="C112" s="82"/>
      <c r="D112" s="81"/>
      <c r="E112" s="83"/>
      <c r="F112" s="84"/>
      <c r="G112" s="85" t="str">
        <f>IFERROR(IF(VLOOKUP($A112,'Annex 2 EHV charges'!$D:$O,11,FALSE)=0,"",VLOOKUP($A112,'Annex 2 EHV charges'!$D:$O,11,FALSE)),"")</f>
        <v/>
      </c>
      <c r="H112" s="85" t="str">
        <f>IFERROR(IF(VLOOKUP($A112,'Annex 2 EHV charges'!$D:$O,12,FALSE)=0,"",VLOOKUP($A112,'Annex 2 EHV charges'!$D:$O,12,FALSE)),"")</f>
        <v/>
      </c>
    </row>
    <row r="113" spans="1:8" x14ac:dyDescent="0.25">
      <c r="A113" s="82"/>
      <c r="B113" s="81"/>
      <c r="C113" s="82"/>
      <c r="D113" s="81"/>
      <c r="E113" s="83"/>
      <c r="F113" s="84"/>
      <c r="G113" s="85" t="str">
        <f>IFERROR(IF(VLOOKUP($A113,'Annex 2 EHV charges'!$D:$O,11,FALSE)=0,"",VLOOKUP($A113,'Annex 2 EHV charges'!$D:$O,11,FALSE)),"")</f>
        <v/>
      </c>
      <c r="H113" s="85" t="str">
        <f>IFERROR(IF(VLOOKUP($A113,'Annex 2 EHV charges'!$D:$O,12,FALSE)=0,"",VLOOKUP($A113,'Annex 2 EHV charges'!$D:$O,12,FALSE)),"")</f>
        <v/>
      </c>
    </row>
    <row r="114" spans="1:8" x14ac:dyDescent="0.25">
      <c r="A114" s="82"/>
      <c r="B114" s="81"/>
      <c r="C114" s="82"/>
      <c r="D114" s="81"/>
      <c r="E114" s="83"/>
      <c r="F114" s="84"/>
      <c r="G114" s="85" t="str">
        <f>IFERROR(IF(VLOOKUP($A114,'Annex 2 EHV charges'!$D:$O,11,FALSE)=0,"",VLOOKUP($A114,'Annex 2 EHV charges'!$D:$O,11,FALSE)),"")</f>
        <v/>
      </c>
      <c r="H114" s="85" t="str">
        <f>IFERROR(IF(VLOOKUP($A114,'Annex 2 EHV charges'!$D:$O,12,FALSE)=0,"",VLOOKUP($A114,'Annex 2 EHV charges'!$D:$O,12,FALSE)),"")</f>
        <v/>
      </c>
    </row>
    <row r="115" spans="1:8" x14ac:dyDescent="0.25">
      <c r="A115" s="82"/>
      <c r="B115" s="81"/>
      <c r="C115" s="82"/>
      <c r="D115" s="81"/>
      <c r="E115" s="83"/>
      <c r="F115" s="84"/>
      <c r="G115" s="85" t="str">
        <f>IFERROR(IF(VLOOKUP($A115,'Annex 2 EHV charges'!$D:$O,11,FALSE)=0,"",VLOOKUP($A115,'Annex 2 EHV charges'!$D:$O,11,FALSE)),"")</f>
        <v/>
      </c>
      <c r="H115" s="85" t="str">
        <f>IFERROR(IF(VLOOKUP($A115,'Annex 2 EHV charges'!$D:$O,12,FALSE)=0,"",VLOOKUP($A115,'Annex 2 EHV charges'!$D:$O,12,FALSE)),"")</f>
        <v/>
      </c>
    </row>
    <row r="116" spans="1:8" x14ac:dyDescent="0.25">
      <c r="A116" s="82"/>
      <c r="B116" s="81"/>
      <c r="C116" s="82"/>
      <c r="D116" s="81"/>
      <c r="E116" s="83"/>
      <c r="F116" s="84"/>
      <c r="G116" s="85" t="str">
        <f>IFERROR(IF(VLOOKUP($A116,'Annex 2 EHV charges'!$D:$O,11,FALSE)=0,"",VLOOKUP($A116,'Annex 2 EHV charges'!$D:$O,11,FALSE)),"")</f>
        <v/>
      </c>
      <c r="H116" s="85" t="str">
        <f>IFERROR(IF(VLOOKUP($A116,'Annex 2 EHV charges'!$D:$O,12,FALSE)=0,"",VLOOKUP($A116,'Annex 2 EHV charges'!$D:$O,12,FALSE)),"")</f>
        <v/>
      </c>
    </row>
    <row r="117" spans="1:8" x14ac:dyDescent="0.25">
      <c r="A117" s="82"/>
      <c r="B117" s="81"/>
      <c r="C117" s="82"/>
      <c r="D117" s="81"/>
      <c r="E117" s="83"/>
      <c r="F117" s="84"/>
      <c r="G117" s="85" t="str">
        <f>IFERROR(IF(VLOOKUP($A117,'Annex 2 EHV charges'!$D:$O,11,FALSE)=0,"",VLOOKUP($A117,'Annex 2 EHV charges'!$D:$O,11,FALSE)),"")</f>
        <v/>
      </c>
      <c r="H117" s="85" t="str">
        <f>IFERROR(IF(VLOOKUP($A117,'Annex 2 EHV charges'!$D:$O,12,FALSE)=0,"",VLOOKUP($A117,'Annex 2 EHV charges'!$D:$O,12,FALSE)),"")</f>
        <v/>
      </c>
    </row>
    <row r="118" spans="1:8" x14ac:dyDescent="0.25">
      <c r="A118" s="82"/>
      <c r="B118" s="81"/>
      <c r="C118" s="82"/>
      <c r="D118" s="81"/>
      <c r="E118" s="83"/>
      <c r="F118" s="84"/>
      <c r="G118" s="85" t="str">
        <f>IFERROR(IF(VLOOKUP($A118,'Annex 2 EHV charges'!$D:$O,11,FALSE)=0,"",VLOOKUP($A118,'Annex 2 EHV charges'!$D:$O,11,FALSE)),"")</f>
        <v/>
      </c>
      <c r="H118" s="85" t="str">
        <f>IFERROR(IF(VLOOKUP($A118,'Annex 2 EHV charges'!$D:$O,12,FALSE)=0,"",VLOOKUP($A118,'Annex 2 EHV charges'!$D:$O,12,FALSE)),"")</f>
        <v/>
      </c>
    </row>
    <row r="119" spans="1:8" x14ac:dyDescent="0.25">
      <c r="A119" s="82"/>
      <c r="B119" s="81"/>
      <c r="C119" s="82"/>
      <c r="D119" s="81"/>
      <c r="E119" s="83"/>
      <c r="F119" s="84"/>
      <c r="G119" s="85" t="str">
        <f>IFERROR(IF(VLOOKUP($A119,'Annex 2 EHV charges'!$D:$O,11,FALSE)=0,"",VLOOKUP($A119,'Annex 2 EHV charges'!$D:$O,11,FALSE)),"")</f>
        <v/>
      </c>
      <c r="H119" s="85" t="str">
        <f>IFERROR(IF(VLOOKUP($A119,'Annex 2 EHV charges'!$D:$O,12,FALSE)=0,"",VLOOKUP($A119,'Annex 2 EHV charges'!$D:$O,12,FALSE)),"")</f>
        <v/>
      </c>
    </row>
    <row r="120" spans="1:8" x14ac:dyDescent="0.25">
      <c r="A120" s="82"/>
      <c r="B120" s="81"/>
      <c r="C120" s="82"/>
      <c r="D120" s="81"/>
      <c r="E120" s="83"/>
      <c r="F120" s="84"/>
      <c r="G120" s="85" t="str">
        <f>IFERROR(IF(VLOOKUP($A120,'Annex 2 EHV charges'!$D:$O,11,FALSE)=0,"",VLOOKUP($A120,'Annex 2 EHV charges'!$D:$O,11,FALSE)),"")</f>
        <v/>
      </c>
      <c r="H120" s="85" t="str">
        <f>IFERROR(IF(VLOOKUP($A120,'Annex 2 EHV charges'!$D:$O,12,FALSE)=0,"",VLOOKUP($A120,'Annex 2 EHV charges'!$D:$O,12,FALSE)),"")</f>
        <v/>
      </c>
    </row>
    <row r="121" spans="1:8" x14ac:dyDescent="0.25">
      <c r="A121" s="82"/>
      <c r="B121" s="81"/>
      <c r="C121" s="82"/>
      <c r="D121" s="81"/>
      <c r="E121" s="83"/>
      <c r="F121" s="84"/>
      <c r="G121" s="85" t="str">
        <f>IFERROR(IF(VLOOKUP($A121,'Annex 2 EHV charges'!$D:$O,11,FALSE)=0,"",VLOOKUP($A121,'Annex 2 EHV charges'!$D:$O,11,FALSE)),"")</f>
        <v/>
      </c>
      <c r="H121" s="85" t="str">
        <f>IFERROR(IF(VLOOKUP($A121,'Annex 2 EHV charges'!$D:$O,12,FALSE)=0,"",VLOOKUP($A121,'Annex 2 EHV charges'!$D:$O,12,FALSE)),"")</f>
        <v/>
      </c>
    </row>
    <row r="122" spans="1:8" x14ac:dyDescent="0.25">
      <c r="A122" s="82"/>
      <c r="B122" s="81"/>
      <c r="C122" s="82"/>
      <c r="D122" s="81"/>
      <c r="E122" s="83"/>
      <c r="F122" s="84"/>
      <c r="G122" s="85" t="str">
        <f>IFERROR(IF(VLOOKUP($A122,'Annex 2 EHV charges'!$D:$O,11,FALSE)=0,"",VLOOKUP($A122,'Annex 2 EHV charges'!$D:$O,11,FALSE)),"")</f>
        <v/>
      </c>
      <c r="H122" s="85" t="str">
        <f>IFERROR(IF(VLOOKUP($A122,'Annex 2 EHV charges'!$D:$O,12,FALSE)=0,"",VLOOKUP($A122,'Annex 2 EHV charges'!$D:$O,12,FALSE)),"")</f>
        <v/>
      </c>
    </row>
    <row r="123" spans="1:8" x14ac:dyDescent="0.25">
      <c r="A123" s="82"/>
      <c r="B123" s="81"/>
      <c r="C123" s="82"/>
      <c r="D123" s="81"/>
      <c r="E123" s="83"/>
      <c r="F123" s="84"/>
      <c r="G123" s="85" t="str">
        <f>IFERROR(IF(VLOOKUP($A123,'Annex 2 EHV charges'!$D:$O,11,FALSE)=0,"",VLOOKUP($A123,'Annex 2 EHV charges'!$D:$O,11,FALSE)),"")</f>
        <v/>
      </c>
      <c r="H123" s="85" t="str">
        <f>IFERROR(IF(VLOOKUP($A123,'Annex 2 EHV charges'!$D:$O,12,FALSE)=0,"",VLOOKUP($A123,'Annex 2 EHV charges'!$D:$O,12,FALSE)),"")</f>
        <v/>
      </c>
    </row>
    <row r="124" spans="1:8" x14ac:dyDescent="0.25">
      <c r="A124" s="82"/>
      <c r="B124" s="81"/>
      <c r="C124" s="82"/>
      <c r="D124" s="81"/>
      <c r="E124" s="83"/>
      <c r="F124" s="84"/>
      <c r="G124" s="85" t="str">
        <f>IFERROR(IF(VLOOKUP($A124,'Annex 2 EHV charges'!$D:$O,11,FALSE)=0,"",VLOOKUP($A124,'Annex 2 EHV charges'!$D:$O,11,FALSE)),"")</f>
        <v/>
      </c>
      <c r="H124" s="85" t="str">
        <f>IFERROR(IF(VLOOKUP($A124,'Annex 2 EHV charges'!$D:$O,12,FALSE)=0,"",VLOOKUP($A124,'Annex 2 EHV charges'!$D:$O,12,FALSE)),"")</f>
        <v/>
      </c>
    </row>
    <row r="125" spans="1:8" x14ac:dyDescent="0.25">
      <c r="A125" s="82"/>
      <c r="B125" s="81"/>
      <c r="C125" s="82"/>
      <c r="D125" s="81"/>
      <c r="E125" s="83"/>
      <c r="F125" s="84"/>
      <c r="G125" s="85" t="str">
        <f>IFERROR(IF(VLOOKUP($A125,'Annex 2 EHV charges'!$D:$O,11,FALSE)=0,"",VLOOKUP($A125,'Annex 2 EHV charges'!$D:$O,11,FALSE)),"")</f>
        <v/>
      </c>
      <c r="H125" s="85" t="str">
        <f>IFERROR(IF(VLOOKUP($A125,'Annex 2 EHV charges'!$D:$O,12,FALSE)=0,"",VLOOKUP($A125,'Annex 2 EHV charges'!$D:$O,12,FALSE)),"")</f>
        <v/>
      </c>
    </row>
    <row r="126" spans="1:8" x14ac:dyDescent="0.25">
      <c r="A126" s="82"/>
      <c r="B126" s="81"/>
      <c r="C126" s="82"/>
      <c r="D126" s="81"/>
      <c r="E126" s="83"/>
      <c r="F126" s="84"/>
      <c r="G126" s="85" t="str">
        <f>IFERROR(IF(VLOOKUP($A126,'Annex 2 EHV charges'!$D:$O,11,FALSE)=0,"",VLOOKUP($A126,'Annex 2 EHV charges'!$D:$O,11,FALSE)),"")</f>
        <v/>
      </c>
      <c r="H126" s="85" t="str">
        <f>IFERROR(IF(VLOOKUP($A126,'Annex 2 EHV charges'!$D:$O,12,FALSE)=0,"",VLOOKUP($A126,'Annex 2 EHV charges'!$D:$O,12,FALSE)),"")</f>
        <v/>
      </c>
    </row>
    <row r="127" spans="1:8" x14ac:dyDescent="0.25">
      <c r="A127" s="82"/>
      <c r="B127" s="81"/>
      <c r="C127" s="82"/>
      <c r="D127" s="81"/>
      <c r="E127" s="83"/>
      <c r="F127" s="84"/>
      <c r="G127" s="85" t="str">
        <f>IFERROR(IF(VLOOKUP($A127,'Annex 2 EHV charges'!$D:$O,11,FALSE)=0,"",VLOOKUP($A127,'Annex 2 EHV charges'!$D:$O,11,FALSE)),"")</f>
        <v/>
      </c>
      <c r="H127" s="85" t="str">
        <f>IFERROR(IF(VLOOKUP($A127,'Annex 2 EHV charges'!$D:$O,12,FALSE)=0,"",VLOOKUP($A127,'Annex 2 EHV charges'!$D:$O,12,FALSE)),"")</f>
        <v/>
      </c>
    </row>
    <row r="128" spans="1:8" x14ac:dyDescent="0.25">
      <c r="A128" s="82"/>
      <c r="B128" s="81"/>
      <c r="C128" s="82"/>
      <c r="D128" s="81"/>
      <c r="E128" s="83"/>
      <c r="F128" s="84"/>
      <c r="G128" s="85" t="str">
        <f>IFERROR(IF(VLOOKUP($A128,'Annex 2 EHV charges'!$D:$O,11,FALSE)=0,"",VLOOKUP($A128,'Annex 2 EHV charges'!$D:$O,11,FALSE)),"")</f>
        <v/>
      </c>
      <c r="H128" s="85" t="str">
        <f>IFERROR(IF(VLOOKUP($A128,'Annex 2 EHV charges'!$D:$O,12,FALSE)=0,"",VLOOKUP($A128,'Annex 2 EHV charges'!$D:$O,12,FALSE)),"")</f>
        <v/>
      </c>
    </row>
    <row r="129" spans="1:8" x14ac:dyDescent="0.25">
      <c r="A129" s="82"/>
      <c r="B129" s="81"/>
      <c r="C129" s="82"/>
      <c r="D129" s="81"/>
      <c r="E129" s="83"/>
      <c r="F129" s="84"/>
      <c r="G129" s="85" t="str">
        <f>IFERROR(IF(VLOOKUP($A129,'Annex 2 EHV charges'!$D:$O,11,FALSE)=0,"",VLOOKUP($A129,'Annex 2 EHV charges'!$D:$O,11,FALSE)),"")</f>
        <v/>
      </c>
      <c r="H129" s="85" t="str">
        <f>IFERROR(IF(VLOOKUP($A129,'Annex 2 EHV charges'!$D:$O,12,FALSE)=0,"",VLOOKUP($A129,'Annex 2 EHV charges'!$D:$O,12,FALSE)),"")</f>
        <v/>
      </c>
    </row>
    <row r="130" spans="1:8" x14ac:dyDescent="0.25">
      <c r="A130" s="82"/>
      <c r="B130" s="81"/>
      <c r="C130" s="82"/>
      <c r="D130" s="81"/>
      <c r="E130" s="83"/>
      <c r="F130" s="84"/>
      <c r="G130" s="85" t="str">
        <f>IFERROR(IF(VLOOKUP($A130,'Annex 2 EHV charges'!$D:$O,11,FALSE)=0,"",VLOOKUP($A130,'Annex 2 EHV charges'!$D:$O,11,FALSE)),"")</f>
        <v/>
      </c>
      <c r="H130" s="85" t="str">
        <f>IFERROR(IF(VLOOKUP($A130,'Annex 2 EHV charges'!$D:$O,12,FALSE)=0,"",VLOOKUP($A130,'Annex 2 EHV charges'!$D:$O,12,FALSE)),"")</f>
        <v/>
      </c>
    </row>
    <row r="131" spans="1:8" x14ac:dyDescent="0.25">
      <c r="A131" s="82"/>
      <c r="B131" s="81"/>
      <c r="C131" s="82"/>
      <c r="D131" s="81"/>
      <c r="E131" s="83"/>
      <c r="F131" s="84"/>
      <c r="G131" s="85" t="str">
        <f>IFERROR(IF(VLOOKUP($A131,'Annex 2 EHV charges'!$D:$O,11,FALSE)=0,"",VLOOKUP($A131,'Annex 2 EHV charges'!$D:$O,11,FALSE)),"")</f>
        <v/>
      </c>
      <c r="H131" s="85" t="str">
        <f>IFERROR(IF(VLOOKUP($A131,'Annex 2 EHV charges'!$D:$O,12,FALSE)=0,"",VLOOKUP($A131,'Annex 2 EHV charges'!$D:$O,12,FALSE)),"")</f>
        <v/>
      </c>
    </row>
    <row r="132" spans="1:8" x14ac:dyDescent="0.25">
      <c r="A132" s="82"/>
      <c r="B132" s="81"/>
      <c r="C132" s="82"/>
      <c r="D132" s="81"/>
      <c r="E132" s="83"/>
      <c r="F132" s="84"/>
      <c r="G132" s="85" t="str">
        <f>IFERROR(IF(VLOOKUP($A132,'Annex 2 EHV charges'!$D:$O,11,FALSE)=0,"",VLOOKUP($A132,'Annex 2 EHV charges'!$D:$O,11,FALSE)),"")</f>
        <v/>
      </c>
      <c r="H132" s="85" t="str">
        <f>IFERROR(IF(VLOOKUP($A132,'Annex 2 EHV charges'!$D:$O,12,FALSE)=0,"",VLOOKUP($A132,'Annex 2 EHV charges'!$D:$O,12,FALSE)),"")</f>
        <v/>
      </c>
    </row>
    <row r="133" spans="1:8" x14ac:dyDescent="0.25">
      <c r="A133" s="82"/>
      <c r="B133" s="81"/>
      <c r="C133" s="82"/>
      <c r="D133" s="81"/>
      <c r="E133" s="83"/>
      <c r="F133" s="84"/>
      <c r="G133" s="85" t="str">
        <f>IFERROR(IF(VLOOKUP($A133,'Annex 2 EHV charges'!$D:$O,11,FALSE)=0,"",VLOOKUP($A133,'Annex 2 EHV charges'!$D:$O,11,FALSE)),"")</f>
        <v/>
      </c>
      <c r="H133" s="85" t="str">
        <f>IFERROR(IF(VLOOKUP($A133,'Annex 2 EHV charges'!$D:$O,12,FALSE)=0,"",VLOOKUP($A133,'Annex 2 EHV charges'!$D:$O,12,FALSE)),"")</f>
        <v/>
      </c>
    </row>
    <row r="134" spans="1:8" x14ac:dyDescent="0.25">
      <c r="A134" s="82"/>
      <c r="B134" s="81"/>
      <c r="C134" s="82"/>
      <c r="D134" s="81"/>
      <c r="E134" s="83"/>
      <c r="F134" s="84"/>
      <c r="G134" s="85" t="str">
        <f>IFERROR(IF(VLOOKUP($A134,'Annex 2 EHV charges'!$D:$O,11,FALSE)=0,"",VLOOKUP($A134,'Annex 2 EHV charges'!$D:$O,11,FALSE)),"")</f>
        <v/>
      </c>
      <c r="H134" s="85" t="str">
        <f>IFERROR(IF(VLOOKUP($A134,'Annex 2 EHV charges'!$D:$O,12,FALSE)=0,"",VLOOKUP($A134,'Annex 2 EHV charges'!$D:$O,12,FALSE)),"")</f>
        <v/>
      </c>
    </row>
    <row r="135" spans="1:8" x14ac:dyDescent="0.25">
      <c r="A135" s="82"/>
      <c r="B135" s="81"/>
      <c r="C135" s="82"/>
      <c r="D135" s="81"/>
      <c r="E135" s="83"/>
      <c r="F135" s="84"/>
      <c r="G135" s="85" t="str">
        <f>IFERROR(IF(VLOOKUP($A135,'Annex 2 EHV charges'!$D:$O,11,FALSE)=0,"",VLOOKUP($A135,'Annex 2 EHV charges'!$D:$O,11,FALSE)),"")</f>
        <v/>
      </c>
      <c r="H135" s="85" t="str">
        <f>IFERROR(IF(VLOOKUP($A135,'Annex 2 EHV charges'!$D:$O,12,FALSE)=0,"",VLOOKUP($A135,'Annex 2 EHV charges'!$D:$O,12,FALSE)),"")</f>
        <v/>
      </c>
    </row>
    <row r="136" spans="1:8" x14ac:dyDescent="0.25">
      <c r="A136" s="82"/>
      <c r="B136" s="81"/>
      <c r="C136" s="82"/>
      <c r="D136" s="81"/>
      <c r="E136" s="83"/>
      <c r="F136" s="84"/>
      <c r="G136" s="85" t="str">
        <f>IFERROR(IF(VLOOKUP($A136,'Annex 2 EHV charges'!$D:$O,11,FALSE)=0,"",VLOOKUP($A136,'Annex 2 EHV charges'!$D:$O,11,FALSE)),"")</f>
        <v/>
      </c>
      <c r="H136" s="85" t="str">
        <f>IFERROR(IF(VLOOKUP($A136,'Annex 2 EHV charges'!$D:$O,12,FALSE)=0,"",VLOOKUP($A136,'Annex 2 EHV charges'!$D:$O,12,FALSE)),"")</f>
        <v/>
      </c>
    </row>
    <row r="137" spans="1:8" x14ac:dyDescent="0.25">
      <c r="A137" s="82"/>
      <c r="B137" s="81"/>
      <c r="C137" s="82"/>
      <c r="D137" s="81"/>
      <c r="E137" s="83"/>
      <c r="F137" s="84"/>
      <c r="G137" s="85" t="str">
        <f>IFERROR(IF(VLOOKUP($A137,'Annex 2 EHV charges'!$D:$O,11,FALSE)=0,"",VLOOKUP($A137,'Annex 2 EHV charges'!$D:$O,11,FALSE)),"")</f>
        <v/>
      </c>
      <c r="H137" s="85" t="str">
        <f>IFERROR(IF(VLOOKUP($A137,'Annex 2 EHV charges'!$D:$O,12,FALSE)=0,"",VLOOKUP($A137,'Annex 2 EHV charges'!$D:$O,12,FALSE)),"")</f>
        <v/>
      </c>
    </row>
    <row r="138" spans="1:8" x14ac:dyDescent="0.25">
      <c r="A138" s="82"/>
      <c r="B138" s="81"/>
      <c r="C138" s="82"/>
      <c r="D138" s="81"/>
      <c r="E138" s="83"/>
      <c r="F138" s="84"/>
      <c r="G138" s="85" t="str">
        <f>IFERROR(IF(VLOOKUP($A138,'Annex 2 EHV charges'!$D:$O,11,FALSE)=0,"",VLOOKUP($A138,'Annex 2 EHV charges'!$D:$O,11,FALSE)),"")</f>
        <v/>
      </c>
      <c r="H138" s="85" t="str">
        <f>IFERROR(IF(VLOOKUP($A138,'Annex 2 EHV charges'!$D:$O,12,FALSE)=0,"",VLOOKUP($A138,'Annex 2 EHV charges'!$D:$O,12,FALSE)),"")</f>
        <v/>
      </c>
    </row>
    <row r="139" spans="1:8" x14ac:dyDescent="0.25">
      <c r="A139" s="82"/>
      <c r="B139" s="81"/>
      <c r="C139" s="82"/>
      <c r="D139" s="81"/>
      <c r="E139" s="83"/>
      <c r="F139" s="84"/>
      <c r="G139" s="85" t="str">
        <f>IFERROR(IF(VLOOKUP($A139,'Annex 2 EHV charges'!$D:$O,11,FALSE)=0,"",VLOOKUP($A139,'Annex 2 EHV charges'!$D:$O,11,FALSE)),"")</f>
        <v/>
      </c>
      <c r="H139" s="85" t="str">
        <f>IFERROR(IF(VLOOKUP($A139,'Annex 2 EHV charges'!$D:$O,12,FALSE)=0,"",VLOOKUP($A139,'Annex 2 EHV charges'!$D:$O,12,FALSE)),"")</f>
        <v/>
      </c>
    </row>
    <row r="140" spans="1:8" x14ac:dyDescent="0.25">
      <c r="A140" s="82"/>
      <c r="B140" s="81"/>
      <c r="C140" s="82"/>
      <c r="D140" s="81"/>
      <c r="E140" s="83"/>
      <c r="F140" s="84"/>
      <c r="G140" s="85" t="str">
        <f>IFERROR(IF(VLOOKUP($A140,'Annex 2 EHV charges'!$D:$O,11,FALSE)=0,"",VLOOKUP($A140,'Annex 2 EHV charges'!$D:$O,11,FALSE)),"")</f>
        <v/>
      </c>
      <c r="H140" s="85" t="str">
        <f>IFERROR(IF(VLOOKUP($A140,'Annex 2 EHV charges'!$D:$O,12,FALSE)=0,"",VLOOKUP($A140,'Annex 2 EHV charges'!$D:$O,12,FALSE)),"")</f>
        <v/>
      </c>
    </row>
    <row r="141" spans="1:8" x14ac:dyDescent="0.25">
      <c r="A141" s="82"/>
      <c r="B141" s="81"/>
      <c r="C141" s="82"/>
      <c r="D141" s="81"/>
      <c r="E141" s="83"/>
      <c r="F141" s="84"/>
      <c r="G141" s="85" t="str">
        <f>IFERROR(IF(VLOOKUP($A141,'Annex 2 EHV charges'!$D:$O,11,FALSE)=0,"",VLOOKUP($A141,'Annex 2 EHV charges'!$D:$O,11,FALSE)),"")</f>
        <v/>
      </c>
      <c r="H141" s="85" t="str">
        <f>IFERROR(IF(VLOOKUP($A141,'Annex 2 EHV charges'!$D:$O,12,FALSE)=0,"",VLOOKUP($A141,'Annex 2 EHV charges'!$D:$O,12,FALSE)),"")</f>
        <v/>
      </c>
    </row>
    <row r="142" spans="1:8" x14ac:dyDescent="0.25">
      <c r="A142" s="82"/>
      <c r="B142" s="81"/>
      <c r="C142" s="82"/>
      <c r="D142" s="81"/>
      <c r="E142" s="83"/>
      <c r="F142" s="84"/>
      <c r="G142" s="85" t="str">
        <f>IFERROR(IF(VLOOKUP($A142,'Annex 2 EHV charges'!$D:$O,11,FALSE)=0,"",VLOOKUP($A142,'Annex 2 EHV charges'!$D:$O,11,FALSE)),"")</f>
        <v/>
      </c>
      <c r="H142" s="85" t="str">
        <f>IFERROR(IF(VLOOKUP($A142,'Annex 2 EHV charges'!$D:$O,12,FALSE)=0,"",VLOOKUP($A142,'Annex 2 EHV charges'!$D:$O,12,FALSE)),"")</f>
        <v/>
      </c>
    </row>
    <row r="143" spans="1:8" x14ac:dyDescent="0.25">
      <c r="A143" s="82"/>
      <c r="B143" s="81"/>
      <c r="C143" s="82"/>
      <c r="D143" s="81"/>
      <c r="E143" s="83"/>
      <c r="F143" s="84"/>
      <c r="G143" s="85" t="str">
        <f>IFERROR(IF(VLOOKUP($A143,'Annex 2 EHV charges'!$D:$O,11,FALSE)=0,"",VLOOKUP($A143,'Annex 2 EHV charges'!$D:$O,11,FALSE)),"")</f>
        <v/>
      </c>
      <c r="H143" s="85" t="str">
        <f>IFERROR(IF(VLOOKUP($A143,'Annex 2 EHV charges'!$D:$O,12,FALSE)=0,"",VLOOKUP($A143,'Annex 2 EHV charges'!$D:$O,12,FALSE)),"")</f>
        <v/>
      </c>
    </row>
    <row r="144" spans="1:8" x14ac:dyDescent="0.25">
      <c r="A144" s="82"/>
      <c r="B144" s="81"/>
      <c r="C144" s="82"/>
      <c r="D144" s="81"/>
      <c r="E144" s="83"/>
      <c r="F144" s="84"/>
      <c r="G144" s="85" t="str">
        <f>IFERROR(IF(VLOOKUP($A144,'Annex 2 EHV charges'!$D:$O,11,FALSE)=0,"",VLOOKUP($A144,'Annex 2 EHV charges'!$D:$O,11,FALSE)),"")</f>
        <v/>
      </c>
      <c r="H144" s="85" t="str">
        <f>IFERROR(IF(VLOOKUP($A144,'Annex 2 EHV charges'!$D:$O,12,FALSE)=0,"",VLOOKUP($A144,'Annex 2 EHV charges'!$D:$O,12,FALSE)),"")</f>
        <v/>
      </c>
    </row>
    <row r="145" spans="1:8" x14ac:dyDescent="0.25">
      <c r="A145" s="82"/>
      <c r="B145" s="81"/>
      <c r="C145" s="82"/>
      <c r="D145" s="81"/>
      <c r="E145" s="83"/>
      <c r="F145" s="84"/>
      <c r="G145" s="85" t="str">
        <f>IFERROR(IF(VLOOKUP($A145,'Annex 2 EHV charges'!$D:$O,11,FALSE)=0,"",VLOOKUP($A145,'Annex 2 EHV charges'!$D:$O,11,FALSE)),"")</f>
        <v/>
      </c>
      <c r="H145" s="85" t="str">
        <f>IFERROR(IF(VLOOKUP($A145,'Annex 2 EHV charges'!$D:$O,12,FALSE)=0,"",VLOOKUP($A145,'Annex 2 EHV charges'!$D:$O,12,FALSE)),"")</f>
        <v/>
      </c>
    </row>
    <row r="146" spans="1:8" x14ac:dyDescent="0.25">
      <c r="A146" s="82"/>
      <c r="B146" s="81"/>
      <c r="C146" s="82"/>
      <c r="D146" s="81"/>
      <c r="E146" s="83"/>
      <c r="F146" s="84"/>
      <c r="G146" s="85" t="str">
        <f>IFERROR(IF(VLOOKUP($A146,'Annex 2 EHV charges'!$D:$O,11,FALSE)=0,"",VLOOKUP($A146,'Annex 2 EHV charges'!$D:$O,11,FALSE)),"")</f>
        <v/>
      </c>
      <c r="H146" s="85" t="str">
        <f>IFERROR(IF(VLOOKUP($A146,'Annex 2 EHV charges'!$D:$O,12,FALSE)=0,"",VLOOKUP($A146,'Annex 2 EHV charges'!$D:$O,12,FALSE)),"")</f>
        <v/>
      </c>
    </row>
    <row r="147" spans="1:8" x14ac:dyDescent="0.25">
      <c r="A147" s="82"/>
      <c r="B147" s="81"/>
      <c r="C147" s="82"/>
      <c r="D147" s="81"/>
      <c r="E147" s="83"/>
      <c r="F147" s="84"/>
      <c r="G147" s="85" t="str">
        <f>IFERROR(IF(VLOOKUP($A147,'Annex 2 EHV charges'!$D:$O,11,FALSE)=0,"",VLOOKUP($A147,'Annex 2 EHV charges'!$D:$O,11,FALSE)),"")</f>
        <v/>
      </c>
      <c r="H147" s="85" t="str">
        <f>IFERROR(IF(VLOOKUP($A147,'Annex 2 EHV charges'!$D:$O,12,FALSE)=0,"",VLOOKUP($A147,'Annex 2 EHV charges'!$D:$O,12,FALSE)),"")</f>
        <v/>
      </c>
    </row>
    <row r="148" spans="1:8" x14ac:dyDescent="0.25">
      <c r="A148" s="82"/>
      <c r="B148" s="81"/>
      <c r="C148" s="82"/>
      <c r="D148" s="81"/>
      <c r="E148" s="83"/>
      <c r="F148" s="84"/>
      <c r="G148" s="85" t="str">
        <f>IFERROR(IF(VLOOKUP($A148,'Annex 2 EHV charges'!$D:$O,11,FALSE)=0,"",VLOOKUP($A148,'Annex 2 EHV charges'!$D:$O,11,FALSE)),"")</f>
        <v/>
      </c>
      <c r="H148" s="85" t="str">
        <f>IFERROR(IF(VLOOKUP($A148,'Annex 2 EHV charges'!$D:$O,12,FALSE)=0,"",VLOOKUP($A148,'Annex 2 EHV charges'!$D:$O,12,FALSE)),"")</f>
        <v/>
      </c>
    </row>
    <row r="149" spans="1:8" x14ac:dyDescent="0.25">
      <c r="A149" s="82"/>
      <c r="B149" s="81"/>
      <c r="C149" s="82"/>
      <c r="D149" s="81"/>
      <c r="E149" s="83"/>
      <c r="F149" s="84"/>
      <c r="G149" s="85" t="str">
        <f>IFERROR(IF(VLOOKUP($A149,'Annex 2 EHV charges'!$D:$O,11,FALSE)=0,"",VLOOKUP($A149,'Annex 2 EHV charges'!$D:$O,11,FALSE)),"")</f>
        <v/>
      </c>
      <c r="H149" s="85" t="str">
        <f>IFERROR(IF(VLOOKUP($A149,'Annex 2 EHV charges'!$D:$O,12,FALSE)=0,"",VLOOKUP($A149,'Annex 2 EHV charges'!$D:$O,12,FALSE)),"")</f>
        <v/>
      </c>
    </row>
    <row r="150" spans="1:8" x14ac:dyDescent="0.25">
      <c r="A150" s="82"/>
      <c r="B150" s="81"/>
      <c r="C150" s="82"/>
      <c r="D150" s="81"/>
      <c r="E150" s="83"/>
      <c r="F150" s="84"/>
      <c r="G150" s="85" t="str">
        <f>IFERROR(IF(VLOOKUP($A150,'Annex 2 EHV charges'!$D:$O,11,FALSE)=0,"",VLOOKUP($A150,'Annex 2 EHV charges'!$D:$O,11,FALSE)),"")</f>
        <v/>
      </c>
      <c r="H150" s="85" t="str">
        <f>IFERROR(IF(VLOOKUP($A150,'Annex 2 EHV charges'!$D:$O,12,FALSE)=0,"",VLOOKUP($A150,'Annex 2 EHV charges'!$D:$O,12,FALSE)),"")</f>
        <v/>
      </c>
    </row>
    <row r="151" spans="1:8" x14ac:dyDescent="0.25">
      <c r="A151" s="82"/>
      <c r="B151" s="81"/>
      <c r="C151" s="82"/>
      <c r="D151" s="81"/>
      <c r="E151" s="83"/>
      <c r="F151" s="84"/>
      <c r="G151" s="85" t="str">
        <f>IFERROR(IF(VLOOKUP($A151,'Annex 2 EHV charges'!$D:$O,11,FALSE)=0,"",VLOOKUP($A151,'Annex 2 EHV charges'!$D:$O,11,FALSE)),"")</f>
        <v/>
      </c>
      <c r="H151" s="85" t="str">
        <f>IFERROR(IF(VLOOKUP($A151,'Annex 2 EHV charges'!$D:$O,12,FALSE)=0,"",VLOOKUP($A151,'Annex 2 EHV charges'!$D:$O,12,FALSE)),"")</f>
        <v/>
      </c>
    </row>
    <row r="152" spans="1:8" x14ac:dyDescent="0.25">
      <c r="A152" s="82"/>
      <c r="B152" s="81"/>
      <c r="C152" s="82"/>
      <c r="D152" s="81"/>
      <c r="E152" s="83"/>
      <c r="F152" s="84"/>
      <c r="G152" s="85" t="str">
        <f>IFERROR(IF(VLOOKUP($A152,'Annex 2 EHV charges'!$D:$O,11,FALSE)=0,"",VLOOKUP($A152,'Annex 2 EHV charges'!$D:$O,11,FALSE)),"")</f>
        <v/>
      </c>
      <c r="H152" s="85" t="str">
        <f>IFERROR(IF(VLOOKUP($A152,'Annex 2 EHV charges'!$D:$O,12,FALSE)=0,"",VLOOKUP($A152,'Annex 2 EHV charges'!$D:$O,12,FALSE)),"")</f>
        <v/>
      </c>
    </row>
    <row r="153" spans="1:8" x14ac:dyDescent="0.25">
      <c r="A153" s="82"/>
      <c r="B153" s="81"/>
      <c r="C153" s="82"/>
      <c r="D153" s="81"/>
      <c r="E153" s="83"/>
      <c r="F153" s="84"/>
      <c r="G153" s="85" t="str">
        <f>IFERROR(IF(VLOOKUP($A153,'Annex 2 EHV charges'!$D:$O,11,FALSE)=0,"",VLOOKUP($A153,'Annex 2 EHV charges'!$D:$O,11,FALSE)),"")</f>
        <v/>
      </c>
      <c r="H153" s="85" t="str">
        <f>IFERROR(IF(VLOOKUP($A153,'Annex 2 EHV charges'!$D:$O,12,FALSE)=0,"",VLOOKUP($A153,'Annex 2 EHV charges'!$D:$O,12,FALSE)),"")</f>
        <v/>
      </c>
    </row>
    <row r="154" spans="1:8" x14ac:dyDescent="0.25">
      <c r="A154" s="82"/>
      <c r="B154" s="81"/>
      <c r="C154" s="82"/>
      <c r="D154" s="81"/>
      <c r="E154" s="83"/>
      <c r="F154" s="84"/>
      <c r="G154" s="85" t="str">
        <f>IFERROR(IF(VLOOKUP($A154,'Annex 2 EHV charges'!$D:$O,11,FALSE)=0,"",VLOOKUP($A154,'Annex 2 EHV charges'!$D:$O,11,FALSE)),"")</f>
        <v/>
      </c>
      <c r="H154" s="85" t="str">
        <f>IFERROR(IF(VLOOKUP($A154,'Annex 2 EHV charges'!$D:$O,12,FALSE)=0,"",VLOOKUP($A154,'Annex 2 EHV charges'!$D:$O,12,FALSE)),"")</f>
        <v/>
      </c>
    </row>
    <row r="155" spans="1:8" x14ac:dyDescent="0.25">
      <c r="A155" s="82"/>
      <c r="B155" s="81"/>
      <c r="C155" s="82"/>
      <c r="D155" s="81"/>
      <c r="E155" s="83"/>
      <c r="F155" s="84"/>
      <c r="G155" s="85" t="str">
        <f>IFERROR(IF(VLOOKUP($A155,'Annex 2 EHV charges'!$D:$O,11,FALSE)=0,"",VLOOKUP($A155,'Annex 2 EHV charges'!$D:$O,11,FALSE)),"")</f>
        <v/>
      </c>
      <c r="H155" s="85" t="str">
        <f>IFERROR(IF(VLOOKUP($A155,'Annex 2 EHV charges'!$D:$O,12,FALSE)=0,"",VLOOKUP($A155,'Annex 2 EHV charges'!$D:$O,12,FALSE)),"")</f>
        <v/>
      </c>
    </row>
    <row r="156" spans="1:8" x14ac:dyDescent="0.25">
      <c r="A156" s="82"/>
      <c r="B156" s="81"/>
      <c r="C156" s="82"/>
      <c r="D156" s="81"/>
      <c r="E156" s="83"/>
      <c r="F156" s="84"/>
      <c r="G156" s="85" t="str">
        <f>IFERROR(IF(VLOOKUP($A156,'Annex 2 EHV charges'!$D:$O,11,FALSE)=0,"",VLOOKUP($A156,'Annex 2 EHV charges'!$D:$O,11,FALSE)),"")</f>
        <v/>
      </c>
      <c r="H156" s="85" t="str">
        <f>IFERROR(IF(VLOOKUP($A156,'Annex 2 EHV charges'!$D:$O,12,FALSE)=0,"",VLOOKUP($A156,'Annex 2 EHV charges'!$D:$O,12,FALSE)),"")</f>
        <v/>
      </c>
    </row>
    <row r="157" spans="1:8" x14ac:dyDescent="0.25">
      <c r="A157" s="82"/>
      <c r="B157" s="81"/>
      <c r="C157" s="82"/>
      <c r="D157" s="81"/>
      <c r="E157" s="83"/>
      <c r="F157" s="84"/>
      <c r="G157" s="85" t="str">
        <f>IFERROR(IF(VLOOKUP($A157,'Annex 2 EHV charges'!$D:$O,11,FALSE)=0,"",VLOOKUP($A157,'Annex 2 EHV charges'!$D:$O,11,FALSE)),"")</f>
        <v/>
      </c>
      <c r="H157" s="85" t="str">
        <f>IFERROR(IF(VLOOKUP($A157,'Annex 2 EHV charges'!$D:$O,12,FALSE)=0,"",VLOOKUP($A157,'Annex 2 EHV charges'!$D:$O,12,FALSE)),"")</f>
        <v/>
      </c>
    </row>
    <row r="158" spans="1:8" x14ac:dyDescent="0.25">
      <c r="A158" s="82"/>
      <c r="B158" s="81"/>
      <c r="C158" s="82"/>
      <c r="D158" s="81"/>
      <c r="E158" s="83"/>
      <c r="F158" s="84"/>
      <c r="G158" s="85" t="str">
        <f>IFERROR(IF(VLOOKUP($A158,'Annex 2 EHV charges'!$D:$O,11,FALSE)=0,"",VLOOKUP($A158,'Annex 2 EHV charges'!$D:$O,11,FALSE)),"")</f>
        <v/>
      </c>
      <c r="H158" s="85" t="str">
        <f>IFERROR(IF(VLOOKUP($A158,'Annex 2 EHV charges'!$D:$O,12,FALSE)=0,"",VLOOKUP($A158,'Annex 2 EHV charges'!$D:$O,12,FALSE)),"")</f>
        <v/>
      </c>
    </row>
    <row r="159" spans="1:8" x14ac:dyDescent="0.25">
      <c r="A159" s="82"/>
      <c r="B159" s="81"/>
      <c r="C159" s="82"/>
      <c r="D159" s="81"/>
      <c r="E159" s="83"/>
      <c r="F159" s="84"/>
      <c r="G159" s="85" t="str">
        <f>IFERROR(IF(VLOOKUP($A159,'Annex 2 EHV charges'!$D:$O,11,FALSE)=0,"",VLOOKUP($A159,'Annex 2 EHV charges'!$D:$O,11,FALSE)),"")</f>
        <v/>
      </c>
      <c r="H159" s="85" t="str">
        <f>IFERROR(IF(VLOOKUP($A159,'Annex 2 EHV charges'!$D:$O,12,FALSE)=0,"",VLOOKUP($A159,'Annex 2 EHV charges'!$D:$O,12,FALSE)),"")</f>
        <v/>
      </c>
    </row>
    <row r="160" spans="1:8" x14ac:dyDescent="0.25">
      <c r="A160" s="82"/>
      <c r="B160" s="81"/>
      <c r="C160" s="82"/>
      <c r="D160" s="81"/>
      <c r="E160" s="83"/>
      <c r="F160" s="84"/>
      <c r="G160" s="85" t="str">
        <f>IFERROR(IF(VLOOKUP($A160,'Annex 2 EHV charges'!$D:$O,11,FALSE)=0,"",VLOOKUP($A160,'Annex 2 EHV charges'!$D:$O,11,FALSE)),"")</f>
        <v/>
      </c>
      <c r="H160" s="85" t="str">
        <f>IFERROR(IF(VLOOKUP($A160,'Annex 2 EHV charges'!$D:$O,12,FALSE)=0,"",VLOOKUP($A160,'Annex 2 EHV charges'!$D:$O,12,FALSE)),"")</f>
        <v/>
      </c>
    </row>
    <row r="161" spans="1:8" x14ac:dyDescent="0.25">
      <c r="A161" s="82"/>
      <c r="B161" s="81"/>
      <c r="C161" s="82"/>
      <c r="D161" s="81"/>
      <c r="E161" s="83"/>
      <c r="F161" s="84"/>
      <c r="G161" s="85" t="str">
        <f>IFERROR(IF(VLOOKUP($A161,'Annex 2 EHV charges'!$D:$O,11,FALSE)=0,"",VLOOKUP($A161,'Annex 2 EHV charges'!$D:$O,11,FALSE)),"")</f>
        <v/>
      </c>
      <c r="H161" s="85" t="str">
        <f>IFERROR(IF(VLOOKUP($A161,'Annex 2 EHV charges'!$D:$O,12,FALSE)=0,"",VLOOKUP($A161,'Annex 2 EHV charges'!$D:$O,12,FALSE)),"")</f>
        <v/>
      </c>
    </row>
    <row r="162" spans="1:8" x14ac:dyDescent="0.25">
      <c r="A162" s="82"/>
      <c r="B162" s="81"/>
      <c r="C162" s="82"/>
      <c r="D162" s="81"/>
      <c r="E162" s="83"/>
      <c r="F162" s="84"/>
      <c r="G162" s="85" t="str">
        <f>IFERROR(IF(VLOOKUP($A162,'Annex 2 EHV charges'!$D:$O,11,FALSE)=0,"",VLOOKUP($A162,'Annex 2 EHV charges'!$D:$O,11,FALSE)),"")</f>
        <v/>
      </c>
      <c r="H162" s="85" t="str">
        <f>IFERROR(IF(VLOOKUP($A162,'Annex 2 EHV charges'!$D:$O,12,FALSE)=0,"",VLOOKUP($A162,'Annex 2 EHV charges'!$D:$O,12,FALSE)),"")</f>
        <v/>
      </c>
    </row>
    <row r="163" spans="1:8" x14ac:dyDescent="0.25">
      <c r="A163" s="82"/>
      <c r="B163" s="81"/>
      <c r="C163" s="82"/>
      <c r="D163" s="81"/>
      <c r="E163" s="83"/>
      <c r="F163" s="84"/>
      <c r="G163" s="85" t="str">
        <f>IFERROR(IF(VLOOKUP($A163,'Annex 2 EHV charges'!$D:$O,11,FALSE)=0,"",VLOOKUP($A163,'Annex 2 EHV charges'!$D:$O,11,FALSE)),"")</f>
        <v/>
      </c>
      <c r="H163" s="85" t="str">
        <f>IFERROR(IF(VLOOKUP($A163,'Annex 2 EHV charges'!$D:$O,12,FALSE)=0,"",VLOOKUP($A163,'Annex 2 EHV charges'!$D:$O,12,FALSE)),"")</f>
        <v/>
      </c>
    </row>
    <row r="164" spans="1:8" x14ac:dyDescent="0.25">
      <c r="A164" s="82"/>
      <c r="B164" s="81"/>
      <c r="C164" s="82"/>
      <c r="D164" s="81"/>
      <c r="E164" s="83"/>
      <c r="F164" s="84"/>
      <c r="G164" s="85" t="str">
        <f>IFERROR(IF(VLOOKUP($A164,'Annex 2 EHV charges'!$D:$O,11,FALSE)=0,"",VLOOKUP($A164,'Annex 2 EHV charges'!$D:$O,11,FALSE)),"")</f>
        <v/>
      </c>
      <c r="H164" s="85" t="str">
        <f>IFERROR(IF(VLOOKUP($A164,'Annex 2 EHV charges'!$D:$O,12,FALSE)=0,"",VLOOKUP($A164,'Annex 2 EHV charges'!$D:$O,12,FALSE)),"")</f>
        <v/>
      </c>
    </row>
    <row r="165" spans="1:8" x14ac:dyDescent="0.25">
      <c r="A165" s="82"/>
      <c r="B165" s="81"/>
      <c r="C165" s="82"/>
      <c r="D165" s="81"/>
      <c r="E165" s="83"/>
      <c r="F165" s="84"/>
      <c r="G165" s="85" t="str">
        <f>IFERROR(IF(VLOOKUP($A165,'Annex 2 EHV charges'!$D:$O,11,FALSE)=0,"",VLOOKUP($A165,'Annex 2 EHV charges'!$D:$O,11,FALSE)),"")</f>
        <v/>
      </c>
      <c r="H165" s="85" t="str">
        <f>IFERROR(IF(VLOOKUP($A165,'Annex 2 EHV charges'!$D:$O,12,FALSE)=0,"",VLOOKUP($A165,'Annex 2 EHV charges'!$D:$O,12,FALSE)),"")</f>
        <v/>
      </c>
    </row>
    <row r="166" spans="1:8" x14ac:dyDescent="0.25">
      <c r="A166" s="82"/>
      <c r="B166" s="81"/>
      <c r="C166" s="82"/>
      <c r="D166" s="81"/>
      <c r="E166" s="83"/>
      <c r="F166" s="84"/>
      <c r="G166" s="85" t="str">
        <f>IFERROR(IF(VLOOKUP($A166,'Annex 2 EHV charges'!$D:$O,11,FALSE)=0,"",VLOOKUP($A166,'Annex 2 EHV charges'!$D:$O,11,FALSE)),"")</f>
        <v/>
      </c>
      <c r="H166" s="85" t="str">
        <f>IFERROR(IF(VLOOKUP($A166,'Annex 2 EHV charges'!$D:$O,12,FALSE)=0,"",VLOOKUP($A166,'Annex 2 EHV charges'!$D:$O,12,FALSE)),"")</f>
        <v/>
      </c>
    </row>
    <row r="167" spans="1:8" x14ac:dyDescent="0.25">
      <c r="A167" s="82"/>
      <c r="B167" s="81"/>
      <c r="C167" s="82"/>
      <c r="D167" s="81"/>
      <c r="E167" s="83"/>
      <c r="F167" s="84"/>
      <c r="G167" s="85" t="str">
        <f>IFERROR(IF(VLOOKUP($A167,'Annex 2 EHV charges'!$D:$O,11,FALSE)=0,"",VLOOKUP($A167,'Annex 2 EHV charges'!$D:$O,11,FALSE)),"")</f>
        <v/>
      </c>
      <c r="H167" s="85" t="str">
        <f>IFERROR(IF(VLOOKUP($A167,'Annex 2 EHV charges'!$D:$O,12,FALSE)=0,"",VLOOKUP($A167,'Annex 2 EHV charges'!$D:$O,12,FALSE)),"")</f>
        <v/>
      </c>
    </row>
    <row r="168" spans="1:8" x14ac:dyDescent="0.25">
      <c r="A168" s="82"/>
      <c r="B168" s="81"/>
      <c r="C168" s="82"/>
      <c r="D168" s="81"/>
      <c r="E168" s="83"/>
      <c r="F168" s="84"/>
      <c r="G168" s="85" t="str">
        <f>IFERROR(IF(VLOOKUP($A168,'Annex 2 EHV charges'!$D:$O,11,FALSE)=0,"",VLOOKUP($A168,'Annex 2 EHV charges'!$D:$O,11,FALSE)),"")</f>
        <v/>
      </c>
      <c r="H168" s="85" t="str">
        <f>IFERROR(IF(VLOOKUP($A168,'Annex 2 EHV charges'!$D:$O,12,FALSE)=0,"",VLOOKUP($A168,'Annex 2 EHV charges'!$D:$O,12,FALSE)),"")</f>
        <v/>
      </c>
    </row>
    <row r="169" spans="1:8" x14ac:dyDescent="0.25">
      <c r="A169" s="82"/>
      <c r="B169" s="81"/>
      <c r="C169" s="82"/>
      <c r="D169" s="81"/>
      <c r="E169" s="83"/>
      <c r="F169" s="84"/>
      <c r="G169" s="85" t="str">
        <f>IFERROR(IF(VLOOKUP($A169,'Annex 2 EHV charges'!$D:$O,11,FALSE)=0,"",VLOOKUP($A169,'Annex 2 EHV charges'!$D:$O,11,FALSE)),"")</f>
        <v/>
      </c>
      <c r="H169" s="85" t="str">
        <f>IFERROR(IF(VLOOKUP($A169,'Annex 2 EHV charges'!$D:$O,12,FALSE)=0,"",VLOOKUP($A169,'Annex 2 EHV charges'!$D:$O,12,FALSE)),"")</f>
        <v/>
      </c>
    </row>
    <row r="170" spans="1:8" x14ac:dyDescent="0.25">
      <c r="A170" s="82"/>
      <c r="B170" s="81"/>
      <c r="C170" s="82"/>
      <c r="D170" s="81"/>
      <c r="E170" s="83"/>
      <c r="F170" s="84"/>
      <c r="G170" s="85" t="str">
        <f>IFERROR(IF(VLOOKUP($A170,'Annex 2 EHV charges'!$D:$O,11,FALSE)=0,"",VLOOKUP($A170,'Annex 2 EHV charges'!$D:$O,11,FALSE)),"")</f>
        <v/>
      </c>
      <c r="H170" s="85" t="str">
        <f>IFERROR(IF(VLOOKUP($A170,'Annex 2 EHV charges'!$D:$O,12,FALSE)=0,"",VLOOKUP($A170,'Annex 2 EHV charges'!$D:$O,12,FALSE)),"")</f>
        <v/>
      </c>
    </row>
    <row r="171" spans="1:8" x14ac:dyDescent="0.25">
      <c r="A171" s="82"/>
      <c r="B171" s="81"/>
      <c r="C171" s="82"/>
      <c r="D171" s="81"/>
      <c r="E171" s="83"/>
      <c r="F171" s="84"/>
      <c r="G171" s="85" t="str">
        <f>IFERROR(IF(VLOOKUP($A171,'Annex 2 EHV charges'!$D:$O,11,FALSE)=0,"",VLOOKUP($A171,'Annex 2 EHV charges'!$D:$O,11,FALSE)),"")</f>
        <v/>
      </c>
      <c r="H171" s="85" t="str">
        <f>IFERROR(IF(VLOOKUP($A171,'Annex 2 EHV charges'!$D:$O,12,FALSE)=0,"",VLOOKUP($A171,'Annex 2 EHV charges'!$D:$O,12,FALSE)),"")</f>
        <v/>
      </c>
    </row>
    <row r="172" spans="1:8" x14ac:dyDescent="0.25">
      <c r="A172" s="82"/>
      <c r="B172" s="81"/>
      <c r="C172" s="82"/>
      <c r="D172" s="81"/>
      <c r="E172" s="83"/>
      <c r="F172" s="84"/>
      <c r="G172" s="85" t="str">
        <f>IFERROR(IF(VLOOKUP($A172,'Annex 2 EHV charges'!$D:$O,11,FALSE)=0,"",VLOOKUP($A172,'Annex 2 EHV charges'!$D:$O,11,FALSE)),"")</f>
        <v/>
      </c>
      <c r="H172" s="85" t="str">
        <f>IFERROR(IF(VLOOKUP($A172,'Annex 2 EHV charges'!$D:$O,12,FALSE)=0,"",VLOOKUP($A172,'Annex 2 EHV charges'!$D:$O,12,FALSE)),"")</f>
        <v/>
      </c>
    </row>
    <row r="173" spans="1:8" x14ac:dyDescent="0.25">
      <c r="A173" s="82"/>
      <c r="B173" s="81"/>
      <c r="C173" s="82"/>
      <c r="D173" s="81"/>
      <c r="E173" s="83"/>
      <c r="F173" s="84"/>
      <c r="G173" s="85" t="str">
        <f>IFERROR(IF(VLOOKUP($A173,'Annex 2 EHV charges'!$D:$O,11,FALSE)=0,"",VLOOKUP($A173,'Annex 2 EHV charges'!$D:$O,11,FALSE)),"")</f>
        <v/>
      </c>
      <c r="H173" s="85" t="str">
        <f>IFERROR(IF(VLOOKUP($A173,'Annex 2 EHV charges'!$D:$O,12,FALSE)=0,"",VLOOKUP($A173,'Annex 2 EHV charges'!$D:$O,12,FALSE)),"")</f>
        <v/>
      </c>
    </row>
    <row r="174" spans="1:8" x14ac:dyDescent="0.25">
      <c r="A174" s="82"/>
      <c r="B174" s="81"/>
      <c r="C174" s="82"/>
      <c r="D174" s="81"/>
      <c r="E174" s="83"/>
      <c r="F174" s="84"/>
      <c r="G174" s="85" t="str">
        <f>IFERROR(IF(VLOOKUP($A174,'Annex 2 EHV charges'!$D:$O,11,FALSE)=0,"",VLOOKUP($A174,'Annex 2 EHV charges'!$D:$O,11,FALSE)),"")</f>
        <v/>
      </c>
      <c r="H174" s="85" t="str">
        <f>IFERROR(IF(VLOOKUP($A174,'Annex 2 EHV charges'!$D:$O,12,FALSE)=0,"",VLOOKUP($A174,'Annex 2 EHV charges'!$D:$O,12,FALSE)),"")</f>
        <v/>
      </c>
    </row>
    <row r="175" spans="1:8" x14ac:dyDescent="0.25">
      <c r="A175" s="82"/>
      <c r="B175" s="81"/>
      <c r="C175" s="82"/>
      <c r="D175" s="81"/>
      <c r="E175" s="83"/>
      <c r="F175" s="84"/>
      <c r="G175" s="85" t="str">
        <f>IFERROR(IF(VLOOKUP($A175,'Annex 2 EHV charges'!$D:$O,11,FALSE)=0,"",VLOOKUP($A175,'Annex 2 EHV charges'!$D:$O,11,FALSE)),"")</f>
        <v/>
      </c>
      <c r="H175" s="85" t="str">
        <f>IFERROR(IF(VLOOKUP($A175,'Annex 2 EHV charges'!$D:$O,12,FALSE)=0,"",VLOOKUP($A175,'Annex 2 EHV charges'!$D:$O,12,FALSE)),"")</f>
        <v/>
      </c>
    </row>
    <row r="176" spans="1:8" x14ac:dyDescent="0.25">
      <c r="A176" s="82"/>
      <c r="B176" s="81"/>
      <c r="C176" s="82"/>
      <c r="D176" s="81"/>
      <c r="E176" s="83"/>
      <c r="F176" s="84"/>
      <c r="G176" s="85" t="str">
        <f>IFERROR(IF(VLOOKUP($A176,'Annex 2 EHV charges'!$D:$O,11,FALSE)=0,"",VLOOKUP($A176,'Annex 2 EHV charges'!$D:$O,11,FALSE)),"")</f>
        <v/>
      </c>
      <c r="H176" s="85" t="str">
        <f>IFERROR(IF(VLOOKUP($A176,'Annex 2 EHV charges'!$D:$O,12,FALSE)=0,"",VLOOKUP($A176,'Annex 2 EHV charges'!$D:$O,12,FALSE)),"")</f>
        <v/>
      </c>
    </row>
    <row r="177" spans="1:8" x14ac:dyDescent="0.25">
      <c r="A177" s="82"/>
      <c r="B177" s="81"/>
      <c r="C177" s="82"/>
      <c r="D177" s="81"/>
      <c r="E177" s="83"/>
      <c r="F177" s="84"/>
      <c r="G177" s="85" t="str">
        <f>IFERROR(IF(VLOOKUP($A177,'Annex 2 EHV charges'!$D:$O,11,FALSE)=0,"",VLOOKUP($A177,'Annex 2 EHV charges'!$D:$O,11,FALSE)),"")</f>
        <v/>
      </c>
      <c r="H177" s="85" t="str">
        <f>IFERROR(IF(VLOOKUP($A177,'Annex 2 EHV charges'!$D:$O,12,FALSE)=0,"",VLOOKUP($A177,'Annex 2 EHV charges'!$D:$O,12,FALSE)),"")</f>
        <v/>
      </c>
    </row>
    <row r="178" spans="1:8" x14ac:dyDescent="0.25">
      <c r="A178" s="82"/>
      <c r="B178" s="81"/>
      <c r="C178" s="82"/>
      <c r="D178" s="81"/>
      <c r="E178" s="83"/>
      <c r="F178" s="84"/>
      <c r="G178" s="85" t="str">
        <f>IFERROR(IF(VLOOKUP($A178,'Annex 2 EHV charges'!$D:$O,11,FALSE)=0,"",VLOOKUP($A178,'Annex 2 EHV charges'!$D:$O,11,FALSE)),"")</f>
        <v/>
      </c>
      <c r="H178" s="85" t="str">
        <f>IFERROR(IF(VLOOKUP($A178,'Annex 2 EHV charges'!$D:$O,12,FALSE)=0,"",VLOOKUP($A178,'Annex 2 EHV charges'!$D:$O,12,FALSE)),"")</f>
        <v/>
      </c>
    </row>
    <row r="179" spans="1:8" x14ac:dyDescent="0.25">
      <c r="A179" s="82"/>
      <c r="B179" s="81"/>
      <c r="C179" s="82"/>
      <c r="D179" s="81"/>
      <c r="E179" s="83"/>
      <c r="F179" s="84"/>
      <c r="G179" s="85" t="str">
        <f>IFERROR(IF(VLOOKUP($A179,'Annex 2 EHV charges'!$D:$O,11,FALSE)=0,"",VLOOKUP($A179,'Annex 2 EHV charges'!$D:$O,11,FALSE)),"")</f>
        <v/>
      </c>
      <c r="H179" s="85" t="str">
        <f>IFERROR(IF(VLOOKUP($A179,'Annex 2 EHV charges'!$D:$O,12,FALSE)=0,"",VLOOKUP($A179,'Annex 2 EHV charges'!$D:$O,12,FALSE)),"")</f>
        <v/>
      </c>
    </row>
    <row r="180" spans="1:8" x14ac:dyDescent="0.25">
      <c r="A180" s="82"/>
      <c r="B180" s="81"/>
      <c r="C180" s="82"/>
      <c r="D180" s="81"/>
      <c r="E180" s="83"/>
      <c r="F180" s="84"/>
      <c r="G180" s="85" t="str">
        <f>IFERROR(IF(VLOOKUP($A180,'Annex 2 EHV charges'!$D:$O,11,FALSE)=0,"",VLOOKUP($A180,'Annex 2 EHV charges'!$D:$O,11,FALSE)),"")</f>
        <v/>
      </c>
      <c r="H180" s="85" t="str">
        <f>IFERROR(IF(VLOOKUP($A180,'Annex 2 EHV charges'!$D:$O,12,FALSE)=0,"",VLOOKUP($A180,'Annex 2 EHV charges'!$D:$O,12,FALSE)),"")</f>
        <v/>
      </c>
    </row>
    <row r="181" spans="1:8" x14ac:dyDescent="0.25">
      <c r="A181" s="82"/>
      <c r="B181" s="81"/>
      <c r="C181" s="82"/>
      <c r="D181" s="81"/>
      <c r="E181" s="83"/>
      <c r="F181" s="84"/>
      <c r="G181" s="85" t="str">
        <f>IFERROR(IF(VLOOKUP($A181,'Annex 2 EHV charges'!$D:$O,11,FALSE)=0,"",VLOOKUP($A181,'Annex 2 EHV charges'!$D:$O,11,FALSE)),"")</f>
        <v/>
      </c>
      <c r="H181" s="85" t="str">
        <f>IFERROR(IF(VLOOKUP($A181,'Annex 2 EHV charges'!$D:$O,12,FALSE)=0,"",VLOOKUP($A181,'Annex 2 EHV charges'!$D:$O,12,FALSE)),"")</f>
        <v/>
      </c>
    </row>
    <row r="182" spans="1:8" x14ac:dyDescent="0.25">
      <c r="A182" s="82"/>
      <c r="B182" s="81"/>
      <c r="C182" s="82"/>
      <c r="D182" s="81"/>
      <c r="E182" s="83"/>
      <c r="F182" s="84"/>
      <c r="G182" s="85" t="str">
        <f>IFERROR(IF(VLOOKUP($A182,'Annex 2 EHV charges'!$D:$O,11,FALSE)=0,"",VLOOKUP($A182,'Annex 2 EHV charges'!$D:$O,11,FALSE)),"")</f>
        <v/>
      </c>
      <c r="H182" s="85" t="str">
        <f>IFERROR(IF(VLOOKUP($A182,'Annex 2 EHV charges'!$D:$O,12,FALSE)=0,"",VLOOKUP($A182,'Annex 2 EHV charges'!$D:$O,12,FALSE)),"")</f>
        <v/>
      </c>
    </row>
    <row r="183" spans="1:8" x14ac:dyDescent="0.25">
      <c r="A183" s="82"/>
      <c r="B183" s="81"/>
      <c r="C183" s="82"/>
      <c r="D183" s="81"/>
      <c r="E183" s="83"/>
      <c r="F183" s="84"/>
      <c r="G183" s="85" t="str">
        <f>IFERROR(IF(VLOOKUP($A183,'Annex 2 EHV charges'!$D:$O,11,FALSE)=0,"",VLOOKUP($A183,'Annex 2 EHV charges'!$D:$O,11,FALSE)),"")</f>
        <v/>
      </c>
      <c r="H183" s="85" t="str">
        <f>IFERROR(IF(VLOOKUP($A183,'Annex 2 EHV charges'!$D:$O,12,FALSE)=0,"",VLOOKUP($A183,'Annex 2 EHV charges'!$D:$O,12,FALSE)),"")</f>
        <v/>
      </c>
    </row>
    <row r="184" spans="1:8" x14ac:dyDescent="0.25">
      <c r="A184" s="82"/>
      <c r="B184" s="81"/>
      <c r="C184" s="82"/>
      <c r="D184" s="81"/>
      <c r="E184" s="83"/>
      <c r="F184" s="84"/>
      <c r="G184" s="85" t="str">
        <f>IFERROR(IF(VLOOKUP($A184,'Annex 2 EHV charges'!$D:$O,11,FALSE)=0,"",VLOOKUP($A184,'Annex 2 EHV charges'!$D:$O,11,FALSE)),"")</f>
        <v/>
      </c>
      <c r="H184" s="85" t="str">
        <f>IFERROR(IF(VLOOKUP($A184,'Annex 2 EHV charges'!$D:$O,12,FALSE)=0,"",VLOOKUP($A184,'Annex 2 EHV charges'!$D:$O,12,FALSE)),"")</f>
        <v/>
      </c>
    </row>
    <row r="185" spans="1:8" x14ac:dyDescent="0.25">
      <c r="A185" s="82"/>
      <c r="B185" s="81"/>
      <c r="C185" s="82"/>
      <c r="D185" s="81"/>
      <c r="E185" s="83"/>
      <c r="F185" s="84"/>
      <c r="G185" s="85" t="str">
        <f>IFERROR(IF(VLOOKUP($A185,'Annex 2 EHV charges'!$D:$O,11,FALSE)=0,"",VLOOKUP($A185,'Annex 2 EHV charges'!$D:$O,11,FALSE)),"")</f>
        <v/>
      </c>
      <c r="H185" s="85" t="str">
        <f>IFERROR(IF(VLOOKUP($A185,'Annex 2 EHV charges'!$D:$O,12,FALSE)=0,"",VLOOKUP($A185,'Annex 2 EHV charges'!$D:$O,12,FALSE)),"")</f>
        <v/>
      </c>
    </row>
    <row r="186" spans="1:8" x14ac:dyDescent="0.25">
      <c r="A186" s="82"/>
      <c r="B186" s="81"/>
      <c r="C186" s="82"/>
      <c r="D186" s="81"/>
      <c r="E186" s="83"/>
      <c r="F186" s="84"/>
      <c r="G186" s="85" t="str">
        <f>IFERROR(IF(VLOOKUP($A186,'Annex 2 EHV charges'!$D:$O,11,FALSE)=0,"",VLOOKUP($A186,'Annex 2 EHV charges'!$D:$O,11,FALSE)),"")</f>
        <v/>
      </c>
      <c r="H186" s="85" t="str">
        <f>IFERROR(IF(VLOOKUP($A186,'Annex 2 EHV charges'!$D:$O,12,FALSE)=0,"",VLOOKUP($A186,'Annex 2 EHV charges'!$D:$O,12,FALSE)),"")</f>
        <v/>
      </c>
    </row>
    <row r="187" spans="1:8" x14ac:dyDescent="0.25">
      <c r="A187" s="82"/>
      <c r="B187" s="81"/>
      <c r="C187" s="82"/>
      <c r="D187" s="81"/>
      <c r="E187" s="83"/>
      <c r="F187" s="84"/>
      <c r="G187" s="85" t="str">
        <f>IFERROR(IF(VLOOKUP($A187,'Annex 2 EHV charges'!$D:$O,11,FALSE)=0,"",VLOOKUP($A187,'Annex 2 EHV charges'!$D:$O,11,FALSE)),"")</f>
        <v/>
      </c>
      <c r="H187" s="85" t="str">
        <f>IFERROR(IF(VLOOKUP($A187,'Annex 2 EHV charges'!$D:$O,12,FALSE)=0,"",VLOOKUP($A187,'Annex 2 EHV charges'!$D:$O,12,FALSE)),"")</f>
        <v/>
      </c>
    </row>
    <row r="188" spans="1:8" x14ac:dyDescent="0.25">
      <c r="A188" s="82"/>
      <c r="B188" s="81"/>
      <c r="C188" s="82"/>
      <c r="D188" s="81"/>
      <c r="E188" s="83"/>
      <c r="F188" s="84"/>
      <c r="G188" s="85" t="str">
        <f>IFERROR(IF(VLOOKUP($A188,'Annex 2 EHV charges'!$D:$O,11,FALSE)=0,"",VLOOKUP($A188,'Annex 2 EHV charges'!$D:$O,11,FALSE)),"")</f>
        <v/>
      </c>
      <c r="H188" s="85" t="str">
        <f>IFERROR(IF(VLOOKUP($A188,'Annex 2 EHV charges'!$D:$O,12,FALSE)=0,"",VLOOKUP($A188,'Annex 2 EHV charges'!$D:$O,12,FALSE)),"")</f>
        <v/>
      </c>
    </row>
    <row r="189" spans="1:8" x14ac:dyDescent="0.25">
      <c r="A189" s="82"/>
      <c r="B189" s="81"/>
      <c r="C189" s="82"/>
      <c r="D189" s="81"/>
      <c r="E189" s="83"/>
      <c r="F189" s="84"/>
      <c r="G189" s="85" t="str">
        <f>IFERROR(IF(VLOOKUP($A189,'Annex 2 EHV charges'!$D:$O,11,FALSE)=0,"",VLOOKUP($A189,'Annex 2 EHV charges'!$D:$O,11,FALSE)),"")</f>
        <v/>
      </c>
      <c r="H189" s="85" t="str">
        <f>IFERROR(IF(VLOOKUP($A189,'Annex 2 EHV charges'!$D:$O,12,FALSE)=0,"",VLOOKUP($A189,'Annex 2 EHV charges'!$D:$O,12,FALSE)),"")</f>
        <v/>
      </c>
    </row>
    <row r="190" spans="1:8" x14ac:dyDescent="0.25">
      <c r="A190" s="82"/>
      <c r="B190" s="81"/>
      <c r="C190" s="82"/>
      <c r="D190" s="81"/>
      <c r="E190" s="83"/>
      <c r="F190" s="84"/>
      <c r="G190" s="85" t="str">
        <f>IFERROR(IF(VLOOKUP($A190,'Annex 2 EHV charges'!$D:$O,11,FALSE)=0,"",VLOOKUP($A190,'Annex 2 EHV charges'!$D:$O,11,FALSE)),"")</f>
        <v/>
      </c>
      <c r="H190" s="85" t="str">
        <f>IFERROR(IF(VLOOKUP($A190,'Annex 2 EHV charges'!$D:$O,12,FALSE)=0,"",VLOOKUP($A190,'Annex 2 EHV charges'!$D:$O,12,FALSE)),"")</f>
        <v/>
      </c>
    </row>
    <row r="191" spans="1:8" x14ac:dyDescent="0.25">
      <c r="A191" s="82"/>
      <c r="B191" s="81"/>
      <c r="C191" s="82"/>
      <c r="D191" s="81"/>
      <c r="E191" s="83"/>
      <c r="F191" s="84"/>
      <c r="G191" s="85" t="str">
        <f>IFERROR(IF(VLOOKUP($A191,'Annex 2 EHV charges'!$D:$O,11,FALSE)=0,"",VLOOKUP($A191,'Annex 2 EHV charges'!$D:$O,11,FALSE)),"")</f>
        <v/>
      </c>
      <c r="H191" s="85" t="str">
        <f>IFERROR(IF(VLOOKUP($A191,'Annex 2 EHV charges'!$D:$O,12,FALSE)=0,"",VLOOKUP($A191,'Annex 2 EHV charges'!$D:$O,12,FALSE)),"")</f>
        <v/>
      </c>
    </row>
    <row r="192" spans="1:8" x14ac:dyDescent="0.25">
      <c r="A192" s="82"/>
      <c r="B192" s="81"/>
      <c r="C192" s="82"/>
      <c r="D192" s="81"/>
      <c r="E192" s="83"/>
      <c r="F192" s="84"/>
      <c r="G192" s="85" t="str">
        <f>IFERROR(IF(VLOOKUP($A192,'Annex 2 EHV charges'!$D:$O,11,FALSE)=0,"",VLOOKUP($A192,'Annex 2 EHV charges'!$D:$O,11,FALSE)),"")</f>
        <v/>
      </c>
      <c r="H192" s="85" t="str">
        <f>IFERROR(IF(VLOOKUP($A192,'Annex 2 EHV charges'!$D:$O,12,FALSE)=0,"",VLOOKUP($A192,'Annex 2 EHV charges'!$D:$O,12,FALSE)),"")</f>
        <v/>
      </c>
    </row>
    <row r="193" spans="1:8" x14ac:dyDescent="0.25">
      <c r="A193" s="82"/>
      <c r="B193" s="81"/>
      <c r="C193" s="82"/>
      <c r="D193" s="81"/>
      <c r="E193" s="83"/>
      <c r="F193" s="84"/>
      <c r="G193" s="85" t="str">
        <f>IFERROR(IF(VLOOKUP($A193,'Annex 2 EHV charges'!$D:$O,11,FALSE)=0,"",VLOOKUP($A193,'Annex 2 EHV charges'!$D:$O,11,FALSE)),"")</f>
        <v/>
      </c>
      <c r="H193" s="85" t="str">
        <f>IFERROR(IF(VLOOKUP($A193,'Annex 2 EHV charges'!$D:$O,12,FALSE)=0,"",VLOOKUP($A193,'Annex 2 EHV charges'!$D:$O,12,FALSE)),"")</f>
        <v/>
      </c>
    </row>
    <row r="194" spans="1:8" x14ac:dyDescent="0.25">
      <c r="A194" s="82"/>
      <c r="B194" s="81"/>
      <c r="C194" s="82"/>
      <c r="D194" s="81"/>
      <c r="E194" s="83"/>
      <c r="F194" s="84"/>
      <c r="G194" s="85" t="str">
        <f>IFERROR(IF(VLOOKUP($A194,'Annex 2 EHV charges'!$D:$O,11,FALSE)=0,"",VLOOKUP($A194,'Annex 2 EHV charges'!$D:$O,11,FALSE)),"")</f>
        <v/>
      </c>
      <c r="H194" s="85" t="str">
        <f>IFERROR(IF(VLOOKUP($A194,'Annex 2 EHV charges'!$D:$O,12,FALSE)=0,"",VLOOKUP($A194,'Annex 2 EHV charges'!$D:$O,12,FALSE)),"")</f>
        <v/>
      </c>
    </row>
    <row r="195" spans="1:8" x14ac:dyDescent="0.25">
      <c r="A195" s="82"/>
      <c r="B195" s="81"/>
      <c r="C195" s="82"/>
      <c r="D195" s="81"/>
      <c r="E195" s="83"/>
      <c r="F195" s="84"/>
      <c r="G195" s="85" t="str">
        <f>IFERROR(IF(VLOOKUP($A195,'Annex 2 EHV charges'!$D:$O,11,FALSE)=0,"",VLOOKUP($A195,'Annex 2 EHV charges'!$D:$O,11,FALSE)),"")</f>
        <v/>
      </c>
      <c r="H195" s="85" t="str">
        <f>IFERROR(IF(VLOOKUP($A195,'Annex 2 EHV charges'!$D:$O,12,FALSE)=0,"",VLOOKUP($A195,'Annex 2 EHV charges'!$D:$O,12,FALSE)),"")</f>
        <v/>
      </c>
    </row>
    <row r="196" spans="1:8" x14ac:dyDescent="0.25">
      <c r="A196" s="82"/>
      <c r="B196" s="81"/>
      <c r="C196" s="82"/>
      <c r="D196" s="81"/>
      <c r="E196" s="83"/>
      <c r="F196" s="84"/>
      <c r="G196" s="85" t="str">
        <f>IFERROR(IF(VLOOKUP($A196,'Annex 2 EHV charges'!$D:$O,11,FALSE)=0,"",VLOOKUP($A196,'Annex 2 EHV charges'!$D:$O,11,FALSE)),"")</f>
        <v/>
      </c>
      <c r="H196" s="85" t="str">
        <f>IFERROR(IF(VLOOKUP($A196,'Annex 2 EHV charges'!$D:$O,12,FALSE)=0,"",VLOOKUP($A196,'Annex 2 EHV charges'!$D:$O,12,FALSE)),"")</f>
        <v/>
      </c>
    </row>
    <row r="197" spans="1:8" x14ac:dyDescent="0.25">
      <c r="A197" s="82"/>
      <c r="B197" s="81"/>
      <c r="C197" s="82"/>
      <c r="D197" s="81"/>
      <c r="E197" s="83"/>
      <c r="F197" s="84"/>
      <c r="G197" s="85" t="str">
        <f>IFERROR(IF(VLOOKUP($A197,'Annex 2 EHV charges'!$D:$O,11,FALSE)=0,"",VLOOKUP($A197,'Annex 2 EHV charges'!$D:$O,11,FALSE)),"")</f>
        <v/>
      </c>
      <c r="H197" s="85" t="str">
        <f>IFERROR(IF(VLOOKUP($A197,'Annex 2 EHV charges'!$D:$O,12,FALSE)=0,"",VLOOKUP($A197,'Annex 2 EHV charges'!$D:$O,12,FALSE)),"")</f>
        <v/>
      </c>
    </row>
    <row r="198" spans="1:8" x14ac:dyDescent="0.25">
      <c r="A198" s="82"/>
      <c r="B198" s="81"/>
      <c r="C198" s="82"/>
      <c r="D198" s="81"/>
      <c r="E198" s="83"/>
      <c r="F198" s="84"/>
      <c r="G198" s="85" t="str">
        <f>IFERROR(IF(VLOOKUP($A198,'Annex 2 EHV charges'!$D:$O,11,FALSE)=0,"",VLOOKUP($A198,'Annex 2 EHV charges'!$D:$O,11,FALSE)),"")</f>
        <v/>
      </c>
      <c r="H198" s="85" t="str">
        <f>IFERROR(IF(VLOOKUP($A198,'Annex 2 EHV charges'!$D:$O,12,FALSE)=0,"",VLOOKUP($A198,'Annex 2 EHV charges'!$D:$O,12,FALSE)),"")</f>
        <v/>
      </c>
    </row>
    <row r="199" spans="1:8" x14ac:dyDescent="0.25">
      <c r="A199" s="82"/>
      <c r="B199" s="81"/>
      <c r="C199" s="82"/>
      <c r="D199" s="81"/>
      <c r="E199" s="83"/>
      <c r="F199" s="84"/>
      <c r="G199" s="85" t="str">
        <f>IFERROR(IF(VLOOKUP($A199,'Annex 2 EHV charges'!$D:$O,11,FALSE)=0,"",VLOOKUP($A199,'Annex 2 EHV charges'!$D:$O,11,FALSE)),"")</f>
        <v/>
      </c>
      <c r="H199" s="85" t="str">
        <f>IFERROR(IF(VLOOKUP($A199,'Annex 2 EHV charges'!$D:$O,12,FALSE)=0,"",VLOOKUP($A199,'Annex 2 EHV charges'!$D:$O,12,FALSE)),"")</f>
        <v/>
      </c>
    </row>
    <row r="200" spans="1:8" x14ac:dyDescent="0.25">
      <c r="A200" s="82"/>
      <c r="B200" s="81"/>
      <c r="C200" s="82"/>
      <c r="D200" s="81"/>
      <c r="E200" s="83"/>
      <c r="F200" s="84"/>
      <c r="G200" s="85" t="str">
        <f>IFERROR(IF(VLOOKUP($A200,'Annex 2 EHV charges'!$D:$O,11,FALSE)=0,"",VLOOKUP($A200,'Annex 2 EHV charges'!$D:$O,11,FALSE)),"")</f>
        <v/>
      </c>
      <c r="H200" s="85" t="str">
        <f>IFERROR(IF(VLOOKUP($A200,'Annex 2 EHV charges'!$D:$O,12,FALSE)=0,"",VLOOKUP($A200,'Annex 2 EHV charges'!$D:$O,12,FALSE)),"")</f>
        <v/>
      </c>
    </row>
    <row r="201" spans="1:8" x14ac:dyDescent="0.25">
      <c r="A201" s="82"/>
      <c r="B201" s="81"/>
      <c r="C201" s="82"/>
      <c r="D201" s="81"/>
      <c r="E201" s="83"/>
      <c r="F201" s="84"/>
      <c r="G201" s="85" t="str">
        <f>IFERROR(IF(VLOOKUP($A201,'Annex 2 EHV charges'!$D:$O,11,FALSE)=0,"",VLOOKUP($A201,'Annex 2 EHV charges'!$D:$O,11,FALSE)),"")</f>
        <v/>
      </c>
      <c r="H201" s="85" t="str">
        <f>IFERROR(IF(VLOOKUP($A201,'Annex 2 EHV charges'!$D:$O,12,FALSE)=0,"",VLOOKUP($A201,'Annex 2 EHV charges'!$D:$O,12,FALSE)),"")</f>
        <v/>
      </c>
    </row>
    <row r="202" spans="1:8" x14ac:dyDescent="0.25">
      <c r="A202" s="82"/>
      <c r="B202" s="81"/>
      <c r="C202" s="82"/>
      <c r="D202" s="81"/>
      <c r="E202" s="83"/>
      <c r="F202" s="84"/>
      <c r="G202" s="85" t="str">
        <f>IFERROR(IF(VLOOKUP($A202,'Annex 2 EHV charges'!$D:$O,11,FALSE)=0,"",VLOOKUP($A202,'Annex 2 EHV charges'!$D:$O,11,FALSE)),"")</f>
        <v/>
      </c>
      <c r="H202" s="85" t="str">
        <f>IFERROR(IF(VLOOKUP($A202,'Annex 2 EHV charges'!$D:$O,12,FALSE)=0,"",VLOOKUP($A202,'Annex 2 EHV charges'!$D:$O,12,FALSE)),"")</f>
        <v/>
      </c>
    </row>
    <row r="203" spans="1:8" x14ac:dyDescent="0.25">
      <c r="A203" s="82"/>
      <c r="B203" s="81"/>
      <c r="C203" s="82"/>
      <c r="D203" s="81"/>
      <c r="E203" s="83"/>
      <c r="F203" s="84"/>
      <c r="G203" s="85" t="str">
        <f>IFERROR(IF(VLOOKUP($A203,'Annex 2 EHV charges'!$D:$O,11,FALSE)=0,"",VLOOKUP($A203,'Annex 2 EHV charges'!$D:$O,11,FALSE)),"")</f>
        <v/>
      </c>
      <c r="H203" s="85" t="str">
        <f>IFERROR(IF(VLOOKUP($A203,'Annex 2 EHV charges'!$D:$O,12,FALSE)=0,"",VLOOKUP($A203,'Annex 2 EHV charges'!$D:$O,12,FALSE)),"")</f>
        <v/>
      </c>
    </row>
    <row r="204" spans="1:8" x14ac:dyDescent="0.25">
      <c r="A204" s="82"/>
      <c r="B204" s="81"/>
      <c r="C204" s="82"/>
      <c r="D204" s="81"/>
      <c r="E204" s="83"/>
      <c r="F204" s="84"/>
      <c r="G204" s="85" t="str">
        <f>IFERROR(IF(VLOOKUP($A204,'Annex 2 EHV charges'!$D:$O,11,FALSE)=0,"",VLOOKUP($A204,'Annex 2 EHV charges'!$D:$O,11,FALSE)),"")</f>
        <v/>
      </c>
      <c r="H204" s="85" t="str">
        <f>IFERROR(IF(VLOOKUP($A204,'Annex 2 EHV charges'!$D:$O,12,FALSE)=0,"",VLOOKUP($A204,'Annex 2 EHV charges'!$D:$O,12,FALSE)),"")</f>
        <v/>
      </c>
    </row>
    <row r="205" spans="1:8" x14ac:dyDescent="0.25">
      <c r="A205" s="82"/>
      <c r="B205" s="81"/>
      <c r="C205" s="82"/>
      <c r="D205" s="81"/>
      <c r="E205" s="83"/>
      <c r="F205" s="84"/>
      <c r="G205" s="85" t="str">
        <f>IFERROR(IF(VLOOKUP($A205,'Annex 2 EHV charges'!$D:$O,11,FALSE)=0,"",VLOOKUP($A205,'Annex 2 EHV charges'!$D:$O,11,FALSE)),"")</f>
        <v/>
      </c>
      <c r="H205" s="85" t="str">
        <f>IFERROR(IF(VLOOKUP($A205,'Annex 2 EHV charges'!$D:$O,12,FALSE)=0,"",VLOOKUP($A205,'Annex 2 EHV charges'!$D:$O,12,FALSE)),"")</f>
        <v/>
      </c>
    </row>
    <row r="206" spans="1:8" x14ac:dyDescent="0.25">
      <c r="A206" s="82"/>
      <c r="B206" s="81"/>
      <c r="C206" s="82"/>
      <c r="D206" s="81"/>
      <c r="E206" s="83"/>
      <c r="F206" s="84"/>
      <c r="G206" s="85" t="str">
        <f>IFERROR(IF(VLOOKUP($A206,'Annex 2 EHV charges'!$D:$O,11,FALSE)=0,"",VLOOKUP($A206,'Annex 2 EHV charges'!$D:$O,11,FALSE)),"")</f>
        <v/>
      </c>
      <c r="H206" s="85" t="str">
        <f>IFERROR(IF(VLOOKUP($A206,'Annex 2 EHV charges'!$D:$O,12,FALSE)=0,"",VLOOKUP($A206,'Annex 2 EHV charges'!$D:$O,12,FALSE)),"")</f>
        <v/>
      </c>
    </row>
    <row r="207" spans="1:8" x14ac:dyDescent="0.25">
      <c r="A207" s="82"/>
      <c r="B207" s="81"/>
      <c r="C207" s="82"/>
      <c r="D207" s="81"/>
      <c r="E207" s="83"/>
      <c r="F207" s="84"/>
      <c r="G207" s="85" t="str">
        <f>IFERROR(IF(VLOOKUP($A207,'Annex 2 EHV charges'!$D:$O,11,FALSE)=0,"",VLOOKUP($A207,'Annex 2 EHV charges'!$D:$O,11,FALSE)),"")</f>
        <v/>
      </c>
      <c r="H207" s="85" t="str">
        <f>IFERROR(IF(VLOOKUP($A207,'Annex 2 EHV charges'!$D:$O,12,FALSE)=0,"",VLOOKUP($A207,'Annex 2 EHV charges'!$D:$O,12,FALSE)),"")</f>
        <v/>
      </c>
    </row>
    <row r="208" spans="1:8" x14ac:dyDescent="0.25">
      <c r="A208" s="82"/>
      <c r="B208" s="81"/>
      <c r="C208" s="82"/>
      <c r="D208" s="81"/>
      <c r="E208" s="83"/>
      <c r="F208" s="84"/>
      <c r="G208" s="85" t="str">
        <f>IFERROR(IF(VLOOKUP($A208,'Annex 2 EHV charges'!$D:$O,11,FALSE)=0,"",VLOOKUP($A208,'Annex 2 EHV charges'!$D:$O,11,FALSE)),"")</f>
        <v/>
      </c>
      <c r="H208" s="85" t="str">
        <f>IFERROR(IF(VLOOKUP($A208,'Annex 2 EHV charges'!$D:$O,12,FALSE)=0,"",VLOOKUP($A208,'Annex 2 EHV charges'!$D:$O,12,FALSE)),"")</f>
        <v/>
      </c>
    </row>
    <row r="209" spans="1:8" x14ac:dyDescent="0.25">
      <c r="A209" s="82"/>
      <c r="B209" s="81"/>
      <c r="C209" s="82"/>
      <c r="D209" s="81"/>
      <c r="E209" s="83"/>
      <c r="F209" s="84"/>
      <c r="G209" s="85" t="str">
        <f>IFERROR(IF(VLOOKUP($A209,'Annex 2 EHV charges'!$D:$O,11,FALSE)=0,"",VLOOKUP($A209,'Annex 2 EHV charges'!$D:$O,11,FALSE)),"")</f>
        <v/>
      </c>
      <c r="H209" s="85" t="str">
        <f>IFERROR(IF(VLOOKUP($A209,'Annex 2 EHV charges'!$D:$O,12,FALSE)=0,"",VLOOKUP($A209,'Annex 2 EHV charges'!$D:$O,12,FALSE)),"")</f>
        <v/>
      </c>
    </row>
    <row r="210" spans="1:8" x14ac:dyDescent="0.25">
      <c r="A210" s="82"/>
      <c r="B210" s="81"/>
      <c r="C210" s="82"/>
      <c r="D210" s="81"/>
      <c r="E210" s="83"/>
      <c r="F210" s="84"/>
      <c r="G210" s="85" t="str">
        <f>IFERROR(IF(VLOOKUP($A210,'Annex 2 EHV charges'!$D:$O,11,FALSE)=0,"",VLOOKUP($A210,'Annex 2 EHV charges'!$D:$O,11,FALSE)),"")</f>
        <v/>
      </c>
      <c r="H210" s="85" t="str">
        <f>IFERROR(IF(VLOOKUP($A210,'Annex 2 EHV charges'!$D:$O,12,FALSE)=0,"",VLOOKUP($A210,'Annex 2 EHV charges'!$D:$O,12,FALSE)),"")</f>
        <v/>
      </c>
    </row>
    <row r="211" spans="1:8" x14ac:dyDescent="0.25">
      <c r="A211" s="82"/>
      <c r="B211" s="81"/>
      <c r="C211" s="82"/>
      <c r="D211" s="81"/>
      <c r="E211" s="83"/>
      <c r="F211" s="84"/>
      <c r="G211" s="85" t="str">
        <f>IFERROR(IF(VLOOKUP($A211,'Annex 2 EHV charges'!$D:$O,11,FALSE)=0,"",VLOOKUP($A211,'Annex 2 EHV charges'!$D:$O,11,FALSE)),"")</f>
        <v/>
      </c>
      <c r="H211" s="85" t="str">
        <f>IFERROR(IF(VLOOKUP($A211,'Annex 2 EHV charges'!$D:$O,12,FALSE)=0,"",VLOOKUP($A211,'Annex 2 EHV charges'!$D:$O,12,FALSE)),"")</f>
        <v/>
      </c>
    </row>
    <row r="212" spans="1:8" x14ac:dyDescent="0.25">
      <c r="A212" s="82"/>
      <c r="B212" s="81"/>
      <c r="C212" s="82"/>
      <c r="D212" s="81"/>
      <c r="E212" s="83"/>
      <c r="F212" s="84"/>
      <c r="G212" s="85" t="str">
        <f>IFERROR(IF(VLOOKUP($A212,'Annex 2 EHV charges'!$D:$O,11,FALSE)=0,"",VLOOKUP($A212,'Annex 2 EHV charges'!$D:$O,11,FALSE)),"")</f>
        <v/>
      </c>
      <c r="H212" s="85" t="str">
        <f>IFERROR(IF(VLOOKUP($A212,'Annex 2 EHV charges'!$D:$O,12,FALSE)=0,"",VLOOKUP($A212,'Annex 2 EHV charges'!$D:$O,12,FALSE)),"")</f>
        <v/>
      </c>
    </row>
    <row r="213" spans="1:8" x14ac:dyDescent="0.25">
      <c r="A213" s="82"/>
      <c r="B213" s="81"/>
      <c r="C213" s="82"/>
      <c r="D213" s="81"/>
      <c r="E213" s="83"/>
      <c r="F213" s="84"/>
      <c r="G213" s="85" t="str">
        <f>IFERROR(IF(VLOOKUP($A213,'Annex 2 EHV charges'!$D:$O,11,FALSE)=0,"",VLOOKUP($A213,'Annex 2 EHV charges'!$D:$O,11,FALSE)),"")</f>
        <v/>
      </c>
      <c r="H213" s="85" t="str">
        <f>IFERROR(IF(VLOOKUP($A213,'Annex 2 EHV charges'!$D:$O,12,FALSE)=0,"",VLOOKUP($A213,'Annex 2 EHV charges'!$D:$O,12,FALSE)),"")</f>
        <v/>
      </c>
    </row>
    <row r="214" spans="1:8" x14ac:dyDescent="0.25">
      <c r="A214" s="82"/>
      <c r="B214" s="81"/>
      <c r="C214" s="82"/>
      <c r="D214" s="81"/>
      <c r="E214" s="83"/>
      <c r="F214" s="84"/>
      <c r="G214" s="85" t="str">
        <f>IFERROR(IF(VLOOKUP($A214,'Annex 2 EHV charges'!$D:$O,11,FALSE)=0,"",VLOOKUP($A214,'Annex 2 EHV charges'!$D:$O,11,FALSE)),"")</f>
        <v/>
      </c>
      <c r="H214" s="85" t="str">
        <f>IFERROR(IF(VLOOKUP($A214,'Annex 2 EHV charges'!$D:$O,12,FALSE)=0,"",VLOOKUP($A214,'Annex 2 EHV charges'!$D:$O,12,FALSE)),"")</f>
        <v/>
      </c>
    </row>
    <row r="215" spans="1:8" x14ac:dyDescent="0.25">
      <c r="A215" s="82"/>
      <c r="B215" s="81"/>
      <c r="C215" s="82"/>
      <c r="D215" s="81"/>
      <c r="E215" s="83"/>
      <c r="F215" s="84"/>
      <c r="G215" s="85" t="str">
        <f>IFERROR(IF(VLOOKUP($A215,'Annex 2 EHV charges'!$D:$O,11,FALSE)=0,"",VLOOKUP($A215,'Annex 2 EHV charges'!$D:$O,11,FALSE)),"")</f>
        <v/>
      </c>
      <c r="H215" s="85" t="str">
        <f>IFERROR(IF(VLOOKUP($A215,'Annex 2 EHV charges'!$D:$O,12,FALSE)=0,"",VLOOKUP($A215,'Annex 2 EHV charges'!$D:$O,12,FALSE)),"")</f>
        <v/>
      </c>
    </row>
    <row r="216" spans="1:8" x14ac:dyDescent="0.25">
      <c r="A216" s="82"/>
      <c r="B216" s="81"/>
      <c r="C216" s="82"/>
      <c r="D216" s="81"/>
      <c r="E216" s="83"/>
      <c r="F216" s="84"/>
      <c r="G216" s="85" t="str">
        <f>IFERROR(IF(VLOOKUP($A216,'Annex 2 EHV charges'!$D:$O,11,FALSE)=0,"",VLOOKUP($A216,'Annex 2 EHV charges'!$D:$O,11,FALSE)),"")</f>
        <v/>
      </c>
      <c r="H216" s="85" t="str">
        <f>IFERROR(IF(VLOOKUP($A216,'Annex 2 EHV charges'!$D:$O,12,FALSE)=0,"",VLOOKUP($A216,'Annex 2 EHV charges'!$D:$O,12,FALSE)),"")</f>
        <v/>
      </c>
    </row>
    <row r="217" spans="1:8" x14ac:dyDescent="0.25">
      <c r="A217" s="82"/>
      <c r="B217" s="81"/>
      <c r="C217" s="82"/>
      <c r="D217" s="81"/>
      <c r="E217" s="83"/>
      <c r="F217" s="84"/>
      <c r="G217" s="85" t="str">
        <f>IFERROR(IF(VLOOKUP($A217,'Annex 2 EHV charges'!$D:$O,11,FALSE)=0,"",VLOOKUP($A217,'Annex 2 EHV charges'!$D:$O,11,FALSE)),"")</f>
        <v/>
      </c>
      <c r="H217" s="85" t="str">
        <f>IFERROR(IF(VLOOKUP($A217,'Annex 2 EHV charges'!$D:$O,12,FALSE)=0,"",VLOOKUP($A217,'Annex 2 EHV charges'!$D:$O,12,FALSE)),"")</f>
        <v/>
      </c>
    </row>
    <row r="218" spans="1:8" x14ac:dyDescent="0.25">
      <c r="A218" s="82"/>
      <c r="B218" s="81"/>
      <c r="C218" s="82"/>
      <c r="D218" s="81"/>
      <c r="E218" s="83"/>
      <c r="F218" s="84"/>
      <c r="G218" s="85" t="str">
        <f>IFERROR(IF(VLOOKUP($A218,'Annex 2 EHV charges'!$D:$O,11,FALSE)=0,"",VLOOKUP($A218,'Annex 2 EHV charges'!$D:$O,11,FALSE)),"")</f>
        <v/>
      </c>
      <c r="H218" s="85" t="str">
        <f>IFERROR(IF(VLOOKUP($A218,'Annex 2 EHV charges'!$D:$O,12,FALSE)=0,"",VLOOKUP($A218,'Annex 2 EHV charges'!$D:$O,12,FALSE)),"")</f>
        <v/>
      </c>
    </row>
    <row r="219" spans="1:8" x14ac:dyDescent="0.25">
      <c r="A219" s="82"/>
      <c r="B219" s="81"/>
      <c r="C219" s="82"/>
      <c r="D219" s="81"/>
      <c r="E219" s="83"/>
      <c r="F219" s="84"/>
      <c r="G219" s="85" t="str">
        <f>IFERROR(IF(VLOOKUP($A219,'Annex 2 EHV charges'!$D:$O,11,FALSE)=0,"",VLOOKUP($A219,'Annex 2 EHV charges'!$D:$O,11,FALSE)),"")</f>
        <v/>
      </c>
      <c r="H219" s="85" t="str">
        <f>IFERROR(IF(VLOOKUP($A219,'Annex 2 EHV charges'!$D:$O,12,FALSE)=0,"",VLOOKUP($A219,'Annex 2 EHV charges'!$D:$O,12,FALSE)),"")</f>
        <v/>
      </c>
    </row>
    <row r="220" spans="1:8" x14ac:dyDescent="0.25">
      <c r="A220" s="82"/>
      <c r="B220" s="81"/>
      <c r="C220" s="82"/>
      <c r="D220" s="81"/>
      <c r="E220" s="83"/>
      <c r="F220" s="84"/>
      <c r="G220" s="85" t="str">
        <f>IFERROR(IF(VLOOKUP($A220,'Annex 2 EHV charges'!$D:$O,11,FALSE)=0,"",VLOOKUP($A220,'Annex 2 EHV charges'!$D:$O,11,FALSE)),"")</f>
        <v/>
      </c>
      <c r="H220" s="85" t="str">
        <f>IFERROR(IF(VLOOKUP($A220,'Annex 2 EHV charges'!$D:$O,12,FALSE)=0,"",VLOOKUP($A220,'Annex 2 EHV charges'!$D:$O,12,FALSE)),"")</f>
        <v/>
      </c>
    </row>
    <row r="221" spans="1:8" x14ac:dyDescent="0.25">
      <c r="A221" s="82"/>
      <c r="B221" s="81"/>
      <c r="C221" s="82"/>
      <c r="D221" s="81"/>
      <c r="E221" s="83"/>
      <c r="F221" s="84"/>
      <c r="G221" s="85" t="str">
        <f>IFERROR(IF(VLOOKUP($A221,'Annex 2 EHV charges'!$D:$O,11,FALSE)=0,"",VLOOKUP($A221,'Annex 2 EHV charges'!$D:$O,11,FALSE)),"")</f>
        <v/>
      </c>
      <c r="H221" s="85" t="str">
        <f>IFERROR(IF(VLOOKUP($A221,'Annex 2 EHV charges'!$D:$O,12,FALSE)=0,"",VLOOKUP($A221,'Annex 2 EHV charges'!$D:$O,12,FALSE)),"")</f>
        <v/>
      </c>
    </row>
    <row r="222" spans="1:8" x14ac:dyDescent="0.25">
      <c r="A222" s="82"/>
      <c r="B222" s="81"/>
      <c r="C222" s="82"/>
      <c r="D222" s="81"/>
      <c r="E222" s="83"/>
      <c r="F222" s="84"/>
      <c r="G222" s="85" t="str">
        <f>IFERROR(IF(VLOOKUP($A222,'Annex 2 EHV charges'!$D:$O,11,FALSE)=0,"",VLOOKUP($A222,'Annex 2 EHV charges'!$D:$O,11,FALSE)),"")</f>
        <v/>
      </c>
      <c r="H222" s="85" t="str">
        <f>IFERROR(IF(VLOOKUP($A222,'Annex 2 EHV charges'!$D:$O,12,FALSE)=0,"",VLOOKUP($A222,'Annex 2 EHV charges'!$D:$O,12,FALSE)),"")</f>
        <v/>
      </c>
    </row>
    <row r="223" spans="1:8" x14ac:dyDescent="0.25">
      <c r="A223" s="82"/>
      <c r="B223" s="81"/>
      <c r="C223" s="82"/>
      <c r="D223" s="81"/>
      <c r="E223" s="83"/>
      <c r="F223" s="84"/>
      <c r="G223" s="85" t="str">
        <f>IFERROR(IF(VLOOKUP($A223,'Annex 2 EHV charges'!$D:$O,11,FALSE)=0,"",VLOOKUP($A223,'Annex 2 EHV charges'!$D:$O,11,FALSE)),"")</f>
        <v/>
      </c>
      <c r="H223" s="85" t="str">
        <f>IFERROR(IF(VLOOKUP($A223,'Annex 2 EHV charges'!$D:$O,12,FALSE)=0,"",VLOOKUP($A223,'Annex 2 EHV charges'!$D:$O,12,FALSE)),"")</f>
        <v/>
      </c>
    </row>
    <row r="224" spans="1:8" x14ac:dyDescent="0.25">
      <c r="A224" s="82"/>
      <c r="B224" s="81"/>
      <c r="C224" s="82"/>
      <c r="D224" s="81"/>
      <c r="E224" s="83"/>
      <c r="F224" s="84"/>
      <c r="G224" s="85" t="str">
        <f>IFERROR(IF(VLOOKUP($A224,'Annex 2 EHV charges'!$D:$O,11,FALSE)=0,"",VLOOKUP($A224,'Annex 2 EHV charges'!$D:$O,11,FALSE)),"")</f>
        <v/>
      </c>
      <c r="H224" s="85" t="str">
        <f>IFERROR(IF(VLOOKUP($A224,'Annex 2 EHV charges'!$D:$O,12,FALSE)=0,"",VLOOKUP($A224,'Annex 2 EHV charges'!$D:$O,12,FALSE)),"")</f>
        <v/>
      </c>
    </row>
    <row r="225" spans="1:8" x14ac:dyDescent="0.25">
      <c r="A225" s="82"/>
      <c r="B225" s="81"/>
      <c r="C225" s="82"/>
      <c r="D225" s="81"/>
      <c r="E225" s="83"/>
      <c r="F225" s="84"/>
      <c r="G225" s="85" t="str">
        <f>IFERROR(IF(VLOOKUP($A225,'Annex 2 EHV charges'!$D:$O,11,FALSE)=0,"",VLOOKUP($A225,'Annex 2 EHV charges'!$D:$O,11,FALSE)),"")</f>
        <v/>
      </c>
      <c r="H225" s="85" t="str">
        <f>IFERROR(IF(VLOOKUP($A225,'Annex 2 EHV charges'!$D:$O,12,FALSE)=0,"",VLOOKUP($A225,'Annex 2 EHV charges'!$D:$O,12,FALSE)),"")</f>
        <v/>
      </c>
    </row>
    <row r="226" spans="1:8" x14ac:dyDescent="0.25">
      <c r="A226" s="82"/>
      <c r="B226" s="81"/>
      <c r="C226" s="82"/>
      <c r="D226" s="81"/>
      <c r="E226" s="83"/>
      <c r="F226" s="84"/>
      <c r="G226" s="85" t="str">
        <f>IFERROR(IF(VLOOKUP($A226,'Annex 2 EHV charges'!$D:$O,11,FALSE)=0,"",VLOOKUP($A226,'Annex 2 EHV charges'!$D:$O,11,FALSE)),"")</f>
        <v/>
      </c>
      <c r="H226" s="85" t="str">
        <f>IFERROR(IF(VLOOKUP($A226,'Annex 2 EHV charges'!$D:$O,12,FALSE)=0,"",VLOOKUP($A226,'Annex 2 EHV charges'!$D:$O,12,FALSE)),"")</f>
        <v/>
      </c>
    </row>
    <row r="227" spans="1:8" x14ac:dyDescent="0.25">
      <c r="A227" s="82"/>
      <c r="B227" s="81"/>
      <c r="C227" s="82"/>
      <c r="D227" s="81"/>
      <c r="E227" s="83"/>
      <c r="F227" s="84"/>
      <c r="G227" s="85" t="str">
        <f>IFERROR(IF(VLOOKUP($A227,'Annex 2 EHV charges'!$D:$O,11,FALSE)=0,"",VLOOKUP($A227,'Annex 2 EHV charges'!$D:$O,11,FALSE)),"")</f>
        <v/>
      </c>
      <c r="H227" s="85" t="str">
        <f>IFERROR(IF(VLOOKUP($A227,'Annex 2 EHV charges'!$D:$O,12,FALSE)=0,"",VLOOKUP($A227,'Annex 2 EHV charges'!$D:$O,12,FALSE)),"")</f>
        <v/>
      </c>
    </row>
    <row r="228" spans="1:8" x14ac:dyDescent="0.25">
      <c r="A228" s="82"/>
      <c r="B228" s="81"/>
      <c r="C228" s="82"/>
      <c r="D228" s="81"/>
      <c r="E228" s="83"/>
      <c r="F228" s="84"/>
      <c r="G228" s="85" t="str">
        <f>IFERROR(IF(VLOOKUP($A228,'Annex 2 EHV charges'!$D:$O,11,FALSE)=0,"",VLOOKUP($A228,'Annex 2 EHV charges'!$D:$O,11,FALSE)),"")</f>
        <v/>
      </c>
      <c r="H228" s="85" t="str">
        <f>IFERROR(IF(VLOOKUP($A228,'Annex 2 EHV charges'!$D:$O,12,FALSE)=0,"",VLOOKUP($A228,'Annex 2 EHV charges'!$D:$O,12,FALSE)),"")</f>
        <v/>
      </c>
    </row>
    <row r="229" spans="1:8" x14ac:dyDescent="0.25">
      <c r="A229" s="82"/>
      <c r="B229" s="81"/>
      <c r="C229" s="82"/>
      <c r="D229" s="81"/>
      <c r="E229" s="83"/>
      <c r="F229" s="84"/>
      <c r="G229" s="85" t="str">
        <f>IFERROR(IF(VLOOKUP($A229,'Annex 2 EHV charges'!$D:$O,11,FALSE)=0,"",VLOOKUP($A229,'Annex 2 EHV charges'!$D:$O,11,FALSE)),"")</f>
        <v/>
      </c>
      <c r="H229" s="85" t="str">
        <f>IFERROR(IF(VLOOKUP($A229,'Annex 2 EHV charges'!$D:$O,12,FALSE)=0,"",VLOOKUP($A229,'Annex 2 EHV charges'!$D:$O,12,FALSE)),"")</f>
        <v/>
      </c>
    </row>
    <row r="230" spans="1:8" x14ac:dyDescent="0.25">
      <c r="A230" s="82"/>
      <c r="B230" s="81"/>
      <c r="C230" s="82"/>
      <c r="D230" s="81"/>
      <c r="E230" s="83"/>
      <c r="F230" s="84"/>
      <c r="G230" s="85" t="str">
        <f>IFERROR(IF(VLOOKUP($A230,'Annex 2 EHV charges'!$D:$O,11,FALSE)=0,"",VLOOKUP($A230,'Annex 2 EHV charges'!$D:$O,11,FALSE)),"")</f>
        <v/>
      </c>
      <c r="H230" s="85" t="str">
        <f>IFERROR(IF(VLOOKUP($A230,'Annex 2 EHV charges'!$D:$O,12,FALSE)=0,"",VLOOKUP($A230,'Annex 2 EHV charges'!$D:$O,12,FALSE)),"")</f>
        <v/>
      </c>
    </row>
    <row r="231" spans="1:8" x14ac:dyDescent="0.25">
      <c r="A231" s="82"/>
      <c r="B231" s="81"/>
      <c r="C231" s="82"/>
      <c r="D231" s="81"/>
      <c r="E231" s="83"/>
      <c r="F231" s="84"/>
      <c r="G231" s="85" t="str">
        <f>IFERROR(IF(VLOOKUP($A231,'Annex 2 EHV charges'!$D:$O,11,FALSE)=0,"",VLOOKUP($A231,'Annex 2 EHV charges'!$D:$O,11,FALSE)),"")</f>
        <v/>
      </c>
      <c r="H231" s="85" t="str">
        <f>IFERROR(IF(VLOOKUP($A231,'Annex 2 EHV charges'!$D:$O,12,FALSE)=0,"",VLOOKUP($A231,'Annex 2 EHV charges'!$D:$O,12,FALSE)),"")</f>
        <v/>
      </c>
    </row>
    <row r="232" spans="1:8" x14ac:dyDescent="0.25">
      <c r="A232" s="82"/>
      <c r="B232" s="81"/>
      <c r="C232" s="82"/>
      <c r="D232" s="81"/>
      <c r="E232" s="83"/>
      <c r="F232" s="84"/>
      <c r="G232" s="85" t="str">
        <f>IFERROR(IF(VLOOKUP($A232,'Annex 2 EHV charges'!$D:$O,11,FALSE)=0,"",VLOOKUP($A232,'Annex 2 EHV charges'!$D:$O,11,FALSE)),"")</f>
        <v/>
      </c>
      <c r="H232" s="85" t="str">
        <f>IFERROR(IF(VLOOKUP($A232,'Annex 2 EHV charges'!$D:$O,12,FALSE)=0,"",VLOOKUP($A232,'Annex 2 EHV charges'!$D:$O,12,FALSE)),"")</f>
        <v/>
      </c>
    </row>
    <row r="233" spans="1:8" x14ac:dyDescent="0.25">
      <c r="A233" s="82"/>
      <c r="B233" s="81"/>
      <c r="C233" s="82"/>
      <c r="D233" s="81"/>
      <c r="E233" s="83"/>
      <c r="F233" s="84"/>
      <c r="G233" s="85" t="str">
        <f>IFERROR(IF(VLOOKUP($A233,'Annex 2 EHV charges'!$D:$O,11,FALSE)=0,"",VLOOKUP($A233,'Annex 2 EHV charges'!$D:$O,11,FALSE)),"")</f>
        <v/>
      </c>
      <c r="H233" s="85" t="str">
        <f>IFERROR(IF(VLOOKUP($A233,'Annex 2 EHV charges'!$D:$O,12,FALSE)=0,"",VLOOKUP($A233,'Annex 2 EHV charges'!$D:$O,12,FALSE)),"")</f>
        <v/>
      </c>
    </row>
    <row r="234" spans="1:8" x14ac:dyDescent="0.25">
      <c r="A234" s="82"/>
      <c r="B234" s="81"/>
      <c r="C234" s="82"/>
      <c r="D234" s="81"/>
      <c r="E234" s="83"/>
      <c r="F234" s="84"/>
      <c r="G234" s="85" t="str">
        <f>IFERROR(IF(VLOOKUP($A234,'Annex 2 EHV charges'!$D:$O,11,FALSE)=0,"",VLOOKUP($A234,'Annex 2 EHV charges'!$D:$O,11,FALSE)),"")</f>
        <v/>
      </c>
      <c r="H234" s="85" t="str">
        <f>IFERROR(IF(VLOOKUP($A234,'Annex 2 EHV charges'!$D:$O,12,FALSE)=0,"",VLOOKUP($A234,'Annex 2 EHV charges'!$D:$O,12,FALSE)),"")</f>
        <v/>
      </c>
    </row>
    <row r="235" spans="1:8" x14ac:dyDescent="0.25">
      <c r="A235" s="82"/>
      <c r="B235" s="81"/>
      <c r="C235" s="82"/>
      <c r="D235" s="81"/>
      <c r="E235" s="83"/>
      <c r="F235" s="84"/>
      <c r="G235" s="85" t="str">
        <f>IFERROR(IF(VLOOKUP($A235,'Annex 2 EHV charges'!$D:$O,11,FALSE)=0,"",VLOOKUP($A235,'Annex 2 EHV charges'!$D:$O,11,FALSE)),"")</f>
        <v/>
      </c>
      <c r="H235" s="85" t="str">
        <f>IFERROR(IF(VLOOKUP($A235,'Annex 2 EHV charges'!$D:$O,12,FALSE)=0,"",VLOOKUP($A235,'Annex 2 EHV charges'!$D:$O,12,FALSE)),"")</f>
        <v/>
      </c>
    </row>
    <row r="236" spans="1:8" x14ac:dyDescent="0.25">
      <c r="A236" s="82"/>
      <c r="B236" s="81"/>
      <c r="C236" s="82"/>
      <c r="D236" s="81"/>
      <c r="E236" s="83"/>
      <c r="F236" s="84"/>
      <c r="G236" s="85" t="str">
        <f>IFERROR(IF(VLOOKUP($A236,'Annex 2 EHV charges'!$D:$O,11,FALSE)=0,"",VLOOKUP($A236,'Annex 2 EHV charges'!$D:$O,11,FALSE)),"")</f>
        <v/>
      </c>
      <c r="H236" s="85" t="str">
        <f>IFERROR(IF(VLOOKUP($A236,'Annex 2 EHV charges'!$D:$O,12,FALSE)=0,"",VLOOKUP($A236,'Annex 2 EHV charges'!$D:$O,12,FALSE)),"")</f>
        <v/>
      </c>
    </row>
    <row r="237" spans="1:8" x14ac:dyDescent="0.25">
      <c r="A237" s="82"/>
      <c r="B237" s="81"/>
      <c r="C237" s="82"/>
      <c r="D237" s="81"/>
      <c r="E237" s="83"/>
      <c r="F237" s="84"/>
      <c r="G237" s="85" t="str">
        <f>IFERROR(IF(VLOOKUP($A237,'Annex 2 EHV charges'!$D:$O,11,FALSE)=0,"",VLOOKUP($A237,'Annex 2 EHV charges'!$D:$O,11,FALSE)),"")</f>
        <v/>
      </c>
      <c r="H237" s="85" t="str">
        <f>IFERROR(IF(VLOOKUP($A237,'Annex 2 EHV charges'!$D:$O,12,FALSE)=0,"",VLOOKUP($A237,'Annex 2 EHV charges'!$D:$O,12,FALSE)),"")</f>
        <v/>
      </c>
    </row>
    <row r="238" spans="1:8" x14ac:dyDescent="0.25">
      <c r="A238" s="82"/>
      <c r="B238" s="81"/>
      <c r="C238" s="82"/>
      <c r="D238" s="81"/>
      <c r="E238" s="83"/>
      <c r="F238" s="84"/>
      <c r="G238" s="85" t="str">
        <f>IFERROR(IF(VLOOKUP($A238,'Annex 2 EHV charges'!$D:$O,11,FALSE)=0,"",VLOOKUP($A238,'Annex 2 EHV charges'!$D:$O,11,FALSE)),"")</f>
        <v/>
      </c>
      <c r="H238" s="85" t="str">
        <f>IFERROR(IF(VLOOKUP($A238,'Annex 2 EHV charges'!$D:$O,12,FALSE)=0,"",VLOOKUP($A238,'Annex 2 EHV charges'!$D:$O,12,FALSE)),"")</f>
        <v/>
      </c>
    </row>
    <row r="239" spans="1:8" x14ac:dyDescent="0.25">
      <c r="A239" s="82"/>
      <c r="B239" s="81"/>
      <c r="C239" s="82"/>
      <c r="D239" s="81"/>
      <c r="E239" s="83"/>
      <c r="F239" s="84"/>
      <c r="G239" s="85" t="str">
        <f>IFERROR(IF(VLOOKUP($A239,'Annex 2 EHV charges'!$D:$O,11,FALSE)=0,"",VLOOKUP($A239,'Annex 2 EHV charges'!$D:$O,11,FALSE)),"")</f>
        <v/>
      </c>
      <c r="H239" s="85" t="str">
        <f>IFERROR(IF(VLOOKUP($A239,'Annex 2 EHV charges'!$D:$O,12,FALSE)=0,"",VLOOKUP($A239,'Annex 2 EHV charges'!$D:$O,12,FALSE)),"")</f>
        <v/>
      </c>
    </row>
    <row r="240" spans="1:8" x14ac:dyDescent="0.25">
      <c r="A240" s="82"/>
      <c r="B240" s="81"/>
      <c r="C240" s="82"/>
      <c r="D240" s="81"/>
      <c r="E240" s="83"/>
      <c r="F240" s="84"/>
      <c r="G240" s="85" t="str">
        <f>IFERROR(IF(VLOOKUP($A240,'Annex 2 EHV charges'!$D:$O,11,FALSE)=0,"",VLOOKUP($A240,'Annex 2 EHV charges'!$D:$O,11,FALSE)),"")</f>
        <v/>
      </c>
      <c r="H240" s="85" t="str">
        <f>IFERROR(IF(VLOOKUP($A240,'Annex 2 EHV charges'!$D:$O,12,FALSE)=0,"",VLOOKUP($A240,'Annex 2 EHV charges'!$D:$O,12,FALSE)),"")</f>
        <v/>
      </c>
    </row>
    <row r="241" spans="1:8" x14ac:dyDescent="0.25">
      <c r="A241" s="82"/>
      <c r="B241" s="81"/>
      <c r="C241" s="82"/>
      <c r="D241" s="81"/>
      <c r="E241" s="83"/>
      <c r="F241" s="84"/>
      <c r="G241" s="85" t="str">
        <f>IFERROR(IF(VLOOKUP($A241,'Annex 2 EHV charges'!$D:$O,11,FALSE)=0,"",VLOOKUP($A241,'Annex 2 EHV charges'!$D:$O,11,FALSE)),"")</f>
        <v/>
      </c>
      <c r="H241" s="85" t="str">
        <f>IFERROR(IF(VLOOKUP($A241,'Annex 2 EHV charges'!$D:$O,12,FALSE)=0,"",VLOOKUP($A241,'Annex 2 EHV charges'!$D:$O,12,FALSE)),"")</f>
        <v/>
      </c>
    </row>
    <row r="242" spans="1:8" x14ac:dyDescent="0.25">
      <c r="A242" s="82"/>
      <c r="B242" s="81"/>
      <c r="C242" s="82"/>
      <c r="D242" s="81"/>
      <c r="E242" s="83"/>
      <c r="F242" s="84"/>
      <c r="G242" s="85" t="str">
        <f>IFERROR(IF(VLOOKUP($A242,'Annex 2 EHV charges'!$D:$O,11,FALSE)=0,"",VLOOKUP($A242,'Annex 2 EHV charges'!$D:$O,11,FALSE)),"")</f>
        <v/>
      </c>
      <c r="H242" s="85" t="str">
        <f>IFERROR(IF(VLOOKUP($A242,'Annex 2 EHV charges'!$D:$O,12,FALSE)=0,"",VLOOKUP($A242,'Annex 2 EHV charges'!$D:$O,12,FALSE)),"")</f>
        <v/>
      </c>
    </row>
    <row r="243" spans="1:8" x14ac:dyDescent="0.25">
      <c r="A243" s="82"/>
      <c r="B243" s="81"/>
      <c r="C243" s="82"/>
      <c r="D243" s="81"/>
      <c r="E243" s="83"/>
      <c r="F243" s="84"/>
      <c r="G243" s="85" t="str">
        <f>IFERROR(IF(VLOOKUP($A243,'Annex 2 EHV charges'!$D:$O,11,FALSE)=0,"",VLOOKUP($A243,'Annex 2 EHV charges'!$D:$O,11,FALSE)),"")</f>
        <v/>
      </c>
      <c r="H243" s="85" t="str">
        <f>IFERROR(IF(VLOOKUP($A243,'Annex 2 EHV charges'!$D:$O,12,FALSE)=0,"",VLOOKUP($A243,'Annex 2 EHV charges'!$D:$O,12,FALSE)),"")</f>
        <v/>
      </c>
    </row>
    <row r="244" spans="1:8" x14ac:dyDescent="0.25">
      <c r="A244" s="82"/>
      <c r="B244" s="81"/>
      <c r="C244" s="82"/>
      <c r="D244" s="81"/>
      <c r="E244" s="83"/>
      <c r="F244" s="84"/>
      <c r="G244" s="85" t="str">
        <f>IFERROR(IF(VLOOKUP($A244,'Annex 2 EHV charges'!$D:$O,11,FALSE)=0,"",VLOOKUP($A244,'Annex 2 EHV charges'!$D:$O,11,FALSE)),"")</f>
        <v/>
      </c>
      <c r="H244" s="85" t="str">
        <f>IFERROR(IF(VLOOKUP($A244,'Annex 2 EHV charges'!$D:$O,12,FALSE)=0,"",VLOOKUP($A244,'Annex 2 EHV charges'!$D:$O,12,FALSE)),"")</f>
        <v/>
      </c>
    </row>
    <row r="245" spans="1:8" x14ac:dyDescent="0.25">
      <c r="A245" s="82"/>
      <c r="B245" s="81"/>
      <c r="C245" s="82"/>
      <c r="D245" s="81"/>
      <c r="E245" s="83"/>
      <c r="F245" s="84"/>
      <c r="G245" s="85" t="str">
        <f>IFERROR(IF(VLOOKUP($A245,'Annex 2 EHV charges'!$D:$O,11,FALSE)=0,"",VLOOKUP($A245,'Annex 2 EHV charges'!$D:$O,11,FALSE)),"")</f>
        <v/>
      </c>
      <c r="H245" s="85" t="str">
        <f>IFERROR(IF(VLOOKUP($A245,'Annex 2 EHV charges'!$D:$O,12,FALSE)=0,"",VLOOKUP($A245,'Annex 2 EHV charges'!$D:$O,12,FALSE)),"")</f>
        <v/>
      </c>
    </row>
  </sheetData>
  <autoFilter ref="A4:H245" xr:uid="{00000000-0009-0000-0000-000004000000}">
    <sortState xmlns:xlrd2="http://schemas.microsoft.com/office/spreadsheetml/2017/richdata2" ref="A5:H245">
      <sortCondition ref="H4:H245"/>
    </sortState>
  </autoFilter>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zoomScale="80" zoomScaleNormal="80" zoomScaleSheetLayoutView="100" workbookViewId="0"/>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3" t="s">
        <v>27</v>
      </c>
      <c r="B1" s="3"/>
      <c r="D1" s="3"/>
      <c r="E1" s="3"/>
      <c r="F1" s="3"/>
      <c r="G1" s="10"/>
      <c r="H1" s="4"/>
      <c r="I1" s="4"/>
    </row>
    <row r="2" spans="1:12" s="2" customFormat="1" ht="27" customHeight="1" x14ac:dyDescent="0.25">
      <c r="A2" s="241" t="str">
        <f>Overview!B4&amp; " - Effective from "&amp;TEXT(Overview!D4,"D MMMM YYYY")&amp;" - "&amp;Overview!E4&amp;" LV and HV tariffs"</f>
        <v>Murphy Power Distribution Limited GSP_B - Effective from 1 April 2024 - Final LV and HV tariffs</v>
      </c>
      <c r="B2" s="241"/>
      <c r="C2" s="241"/>
      <c r="D2" s="241"/>
      <c r="E2" s="241"/>
      <c r="F2" s="241"/>
      <c r="G2" s="241"/>
      <c r="H2" s="241"/>
      <c r="I2" s="241"/>
      <c r="J2" s="241"/>
      <c r="K2" s="4"/>
      <c r="L2" s="4"/>
    </row>
    <row r="3" spans="1:12" s="2" customFormat="1" ht="27" customHeight="1" x14ac:dyDescent="0.25">
      <c r="A3" s="278" t="s">
        <v>204</v>
      </c>
      <c r="B3" s="278"/>
      <c r="C3" s="278"/>
      <c r="D3" s="278"/>
      <c r="E3" s="278"/>
      <c r="F3" s="278"/>
      <c r="G3" s="278"/>
      <c r="H3" s="278"/>
      <c r="I3" s="278"/>
      <c r="J3" s="278"/>
      <c r="K3" s="4"/>
      <c r="L3" s="4"/>
    </row>
    <row r="4" spans="1:12" s="2" customFormat="1" ht="71.25" customHeight="1" x14ac:dyDescent="0.25">
      <c r="A4" s="15"/>
      <c r="B4" s="25" t="s">
        <v>0</v>
      </c>
      <c r="C4" s="14" t="s">
        <v>32</v>
      </c>
      <c r="D4" s="51" t="s">
        <v>205</v>
      </c>
      <c r="E4" s="51" t="s">
        <v>207</v>
      </c>
      <c r="F4" s="51" t="s">
        <v>206</v>
      </c>
      <c r="G4" s="14" t="s">
        <v>33</v>
      </c>
      <c r="H4" s="14"/>
      <c r="I4" s="14"/>
      <c r="J4" s="14"/>
      <c r="K4" s="4"/>
      <c r="L4" s="4"/>
    </row>
    <row r="5" spans="1:12" s="2" customFormat="1" ht="32.25" customHeight="1" x14ac:dyDescent="0.25">
      <c r="A5" s="16"/>
      <c r="B5" s="24"/>
      <c r="C5" s="17"/>
      <c r="D5" s="18"/>
      <c r="E5" s="18"/>
      <c r="F5" s="18"/>
      <c r="G5" s="19"/>
      <c r="H5" s="23"/>
      <c r="I5" s="23"/>
      <c r="J5" s="23"/>
      <c r="K5" s="4"/>
      <c r="L5" s="4"/>
    </row>
    <row r="6" spans="1:12" x14ac:dyDescent="0.25">
      <c r="A6" s="279" t="s">
        <v>2</v>
      </c>
      <c r="B6" s="276" t="s">
        <v>3</v>
      </c>
      <c r="C6" s="276"/>
      <c r="D6" s="276"/>
      <c r="E6" s="276"/>
      <c r="F6" s="276"/>
      <c r="G6" s="276"/>
      <c r="H6" s="277"/>
      <c r="I6" s="277"/>
      <c r="J6" s="277"/>
    </row>
    <row r="7" spans="1:12" x14ac:dyDescent="0.25">
      <c r="A7" s="279"/>
      <c r="B7" s="276"/>
      <c r="C7" s="276"/>
      <c r="D7" s="276"/>
      <c r="E7" s="276"/>
      <c r="F7" s="276"/>
      <c r="G7" s="276"/>
      <c r="H7" s="277"/>
      <c r="I7" s="277"/>
      <c r="J7" s="277"/>
    </row>
    <row r="8" spans="1:12" x14ac:dyDescent="0.25">
      <c r="A8" s="279"/>
      <c r="B8" s="276"/>
      <c r="C8" s="276"/>
      <c r="D8" s="276"/>
      <c r="E8" s="276"/>
      <c r="F8" s="276"/>
      <c r="G8" s="276"/>
      <c r="H8" s="277"/>
      <c r="I8" s="277"/>
      <c r="J8" s="277"/>
    </row>
    <row r="9" spans="1:12" x14ac:dyDescent="0.25">
      <c r="A9" s="46"/>
      <c r="B9" s="46"/>
      <c r="C9" s="46"/>
      <c r="D9" s="46"/>
      <c r="E9" s="46"/>
      <c r="F9" s="46"/>
      <c r="G9" s="46"/>
      <c r="H9" s="46"/>
      <c r="I9" s="46"/>
      <c r="J9" s="46"/>
    </row>
    <row r="10" spans="1:12" x14ac:dyDescent="0.25">
      <c r="A10" s="46"/>
      <c r="B10" s="46"/>
      <c r="C10" s="46"/>
      <c r="D10" s="46"/>
      <c r="E10" s="46"/>
      <c r="F10" s="46"/>
      <c r="G10" s="46"/>
      <c r="H10" s="46"/>
      <c r="I10" s="46"/>
      <c r="J10" s="46"/>
    </row>
    <row r="11" spans="1:12" s="2" customFormat="1" ht="27" customHeight="1" x14ac:dyDescent="0.25">
      <c r="A11" s="278" t="s">
        <v>203</v>
      </c>
      <c r="B11" s="278"/>
      <c r="C11" s="278"/>
      <c r="D11" s="278"/>
      <c r="E11" s="278"/>
      <c r="F11" s="278"/>
      <c r="G11" s="278"/>
      <c r="H11" s="278"/>
      <c r="I11" s="278"/>
      <c r="J11" s="278"/>
      <c r="K11" s="4"/>
      <c r="L11" s="4"/>
    </row>
    <row r="12" spans="1:12" s="2" customFormat="1" ht="58.5" customHeight="1" x14ac:dyDescent="0.25">
      <c r="A12" s="15"/>
      <c r="B12" s="25" t="s">
        <v>0</v>
      </c>
      <c r="C12" s="14" t="s">
        <v>32</v>
      </c>
      <c r="D12" s="51" t="s">
        <v>205</v>
      </c>
      <c r="E12" s="51" t="s">
        <v>207</v>
      </c>
      <c r="F12" s="51" t="s">
        <v>206</v>
      </c>
      <c r="G12" s="14" t="s">
        <v>33</v>
      </c>
      <c r="H12" s="14" t="s">
        <v>34</v>
      </c>
      <c r="I12" s="25" t="s">
        <v>174</v>
      </c>
      <c r="J12" s="14" t="s">
        <v>61</v>
      </c>
      <c r="K12" s="4"/>
      <c r="L12" s="4"/>
    </row>
    <row r="13" spans="1:12" s="2" customFormat="1" ht="32.25" customHeight="1" x14ac:dyDescent="0.25">
      <c r="A13" s="16"/>
      <c r="B13" s="24"/>
      <c r="C13" s="17">
        <v>0</v>
      </c>
      <c r="D13" s="18"/>
      <c r="E13" s="18"/>
      <c r="F13" s="18"/>
      <c r="G13" s="19"/>
      <c r="H13" s="19"/>
      <c r="I13" s="19"/>
      <c r="J13" s="18"/>
      <c r="K13" s="4"/>
      <c r="L13" s="4"/>
    </row>
    <row r="14" spans="1:12" x14ac:dyDescent="0.25">
      <c r="A14" s="279" t="s">
        <v>2</v>
      </c>
      <c r="B14" s="280" t="s">
        <v>20</v>
      </c>
      <c r="C14" s="280"/>
      <c r="D14" s="280"/>
      <c r="E14" s="280"/>
      <c r="F14" s="280"/>
      <c r="G14" s="280"/>
      <c r="H14" s="281"/>
      <c r="I14" s="281"/>
      <c r="J14" s="281"/>
    </row>
    <row r="15" spans="1:12" x14ac:dyDescent="0.25">
      <c r="A15" s="279"/>
      <c r="B15" s="276" t="s">
        <v>3</v>
      </c>
      <c r="C15" s="276"/>
      <c r="D15" s="276"/>
      <c r="E15" s="276"/>
      <c r="F15" s="276"/>
      <c r="G15" s="276"/>
      <c r="H15" s="277"/>
      <c r="I15" s="277"/>
      <c r="J15" s="277"/>
    </row>
    <row r="16" spans="1:12" x14ac:dyDescent="0.25">
      <c r="A16" s="279"/>
      <c r="B16" s="276" t="s">
        <v>71</v>
      </c>
      <c r="C16" s="276"/>
      <c r="D16" s="276"/>
      <c r="E16" s="276"/>
      <c r="F16" s="276"/>
      <c r="G16" s="276"/>
      <c r="H16" s="277"/>
      <c r="I16" s="277"/>
      <c r="J16" s="277"/>
    </row>
    <row r="17" spans="1:10" x14ac:dyDescent="0.25">
      <c r="A17" s="282"/>
      <c r="B17" s="276" t="s">
        <v>72</v>
      </c>
      <c r="C17" s="276"/>
      <c r="D17" s="276"/>
      <c r="E17" s="276"/>
      <c r="F17" s="276"/>
      <c r="G17" s="276"/>
      <c r="H17" s="277"/>
      <c r="I17" s="277"/>
      <c r="J17" s="277"/>
    </row>
    <row r="18" spans="1:10" x14ac:dyDescent="0.25">
      <c r="A18" s="282"/>
      <c r="B18" s="276" t="s">
        <v>73</v>
      </c>
      <c r="C18" s="276"/>
      <c r="D18" s="276"/>
      <c r="E18" s="276"/>
      <c r="F18" s="276"/>
      <c r="G18" s="276"/>
      <c r="H18" s="277"/>
      <c r="I18" s="277"/>
      <c r="J18" s="277"/>
    </row>
    <row r="19" spans="1:10" x14ac:dyDescent="0.25">
      <c r="A19" s="282"/>
      <c r="B19" s="276" t="s">
        <v>4</v>
      </c>
      <c r="C19" s="276"/>
      <c r="D19" s="276"/>
      <c r="E19" s="276"/>
      <c r="F19" s="276"/>
      <c r="G19" s="276"/>
      <c r="H19" s="277"/>
      <c r="I19" s="277"/>
      <c r="J19" s="277"/>
    </row>
    <row r="20" spans="1:10" x14ac:dyDescent="0.25">
      <c r="A20" s="282"/>
      <c r="B20" s="276"/>
      <c r="C20" s="276"/>
      <c r="D20" s="276"/>
      <c r="E20" s="276"/>
      <c r="F20" s="276"/>
      <c r="G20" s="276"/>
      <c r="H20" s="277"/>
      <c r="I20" s="277"/>
      <c r="J20" s="277"/>
    </row>
    <row r="21" spans="1:10" x14ac:dyDescent="0.25">
      <c r="A21" s="282"/>
      <c r="B21" s="276" t="s">
        <v>5</v>
      </c>
      <c r="C21" s="276"/>
      <c r="D21" s="276"/>
      <c r="E21" s="276"/>
      <c r="F21" s="276"/>
      <c r="G21" s="276"/>
      <c r="H21" s="277"/>
      <c r="I21" s="277"/>
      <c r="J21" s="27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70" zoomScaleNormal="70" zoomScaleSheetLayoutView="85" workbookViewId="0"/>
  </sheetViews>
  <sheetFormatPr defaultColWidth="9.109375" defaultRowHeight="27.75" customHeight="1" x14ac:dyDescent="0.25"/>
  <cols>
    <col min="1" max="1" width="58" style="2" bestFit="1" customWidth="1"/>
    <col min="2" max="2" width="17.6640625" style="214" customWidth="1"/>
    <col min="3" max="4" width="17.6640625" style="2" customWidth="1"/>
    <col min="5" max="7" width="17.6640625" style="3" customWidth="1"/>
    <col min="8" max="9" width="17.6640625" style="9" customWidth="1"/>
    <col min="10" max="10" width="17.6640625" style="4" customWidth="1"/>
    <col min="11" max="11" width="15.5546875" style="4" customWidth="1"/>
    <col min="12" max="17" width="15.5546875" style="2" customWidth="1"/>
    <col min="18" max="16384" width="9.109375" style="2"/>
  </cols>
  <sheetData>
    <row r="1" spans="1:13" ht="27.75" customHeight="1" x14ac:dyDescent="0.25">
      <c r="A1" s="13" t="s">
        <v>27</v>
      </c>
      <c r="B1" s="293" t="s">
        <v>170</v>
      </c>
      <c r="C1" s="294"/>
      <c r="D1" s="294"/>
      <c r="F1" s="295" t="s">
        <v>173</v>
      </c>
      <c r="G1" s="296"/>
      <c r="H1" s="297"/>
      <c r="I1" s="4"/>
      <c r="J1" s="2"/>
      <c r="K1" s="2"/>
    </row>
    <row r="2" spans="1:13" ht="31.5" customHeight="1" x14ac:dyDescent="0.25">
      <c r="A2" s="298" t="str">
        <f>Overview!B4&amp; " - Effective from "&amp;TEXT(Overview!D4,"D MMMM YYYY")&amp;" - "&amp;Overview!E4&amp;" LDNO tariffs"</f>
        <v>Murphy Power Distribution Limited GSP_B - Effective from 1 April 2024 - Final LDNO tariffs</v>
      </c>
      <c r="B2" s="298"/>
      <c r="C2" s="298"/>
      <c r="D2" s="298"/>
      <c r="E2" s="298"/>
      <c r="F2" s="298"/>
      <c r="G2" s="298"/>
      <c r="H2" s="298"/>
      <c r="I2" s="298"/>
      <c r="J2" s="298"/>
    </row>
    <row r="3" spans="1:13" ht="8.25" customHeight="1" x14ac:dyDescent="0.25">
      <c r="A3" s="73"/>
      <c r="B3" s="73"/>
      <c r="C3" s="73"/>
      <c r="D3" s="73"/>
      <c r="E3" s="73"/>
      <c r="F3" s="73"/>
      <c r="G3" s="73"/>
      <c r="H3" s="73"/>
      <c r="I3" s="73"/>
      <c r="J3" s="73"/>
    </row>
    <row r="4" spans="1:13" ht="18" customHeight="1" x14ac:dyDescent="0.25">
      <c r="A4" s="241" t="str">
        <f>'Annex 1 LV, HV and UMS charges'!A4:E4</f>
        <v>Time Bands for LV and HV Designated Properties</v>
      </c>
      <c r="B4" s="241"/>
      <c r="C4" s="241"/>
      <c r="D4" s="241"/>
      <c r="E4" s="73"/>
      <c r="F4" s="241" t="str">
        <f>'Annex 1 LV, HV and UMS charges'!G4</f>
        <v>Time Bands for Unmetered Properties</v>
      </c>
      <c r="G4" s="241"/>
      <c r="H4" s="241"/>
      <c r="I4" s="241"/>
      <c r="J4" s="241"/>
      <c r="L4" s="4"/>
    </row>
    <row r="5" spans="1:13" ht="27.6" x14ac:dyDescent="0.25">
      <c r="A5" s="180" t="s">
        <v>20</v>
      </c>
      <c r="B5" s="189" t="s">
        <v>103</v>
      </c>
      <c r="C5" s="184" t="s">
        <v>104</v>
      </c>
      <c r="D5" s="181" t="s">
        <v>105</v>
      </c>
      <c r="E5" s="73"/>
      <c r="F5" s="186"/>
      <c r="G5" s="187"/>
      <c r="H5" s="182" t="s">
        <v>107</v>
      </c>
      <c r="I5" s="183" t="s">
        <v>108</v>
      </c>
      <c r="J5" s="181" t="s">
        <v>105</v>
      </c>
      <c r="K5" s="73"/>
      <c r="L5" s="4"/>
      <c r="M5" s="4"/>
    </row>
    <row r="6" spans="1:13" ht="26.4" x14ac:dyDescent="0.25">
      <c r="A6" s="190" t="str">
        <f>IF('Annex 1 LV, HV and UMS charges'!A6=0,"",'Annex 1 LV, HV and UMS charges'!A6)</f>
        <v xml:space="preserve">Monday to Friday </v>
      </c>
      <c r="B6" s="179" t="str">
        <f>IF('Annex 1 LV, HV and UMS charges'!B6=0,"",'Annex 1 LV, HV and UMS charges'!B6)</f>
        <v>16:00 to 19:00</v>
      </c>
      <c r="C6" s="185" t="str">
        <f>IF('Annex 1 LV, HV and UMS charges'!C6=0,"",'Annex 1 LV, HV and UMS charges'!C6)</f>
        <v>07:30 to 16:00
19:00 to 21:00</v>
      </c>
      <c r="D6" s="191" t="str">
        <f>IF('Annex 1 LV, HV and UMS charges'!E6=0,"",'Annex 1 LV, HV and UMS charges'!E6)</f>
        <v>00:00 to 07:30
21:00 to 24:00</v>
      </c>
      <c r="E6" s="73"/>
      <c r="F6" s="299" t="str">
        <f>'Annex 1 LV, HV and UMS charges'!G6</f>
        <v>Monday to Friday Nov to Feb</v>
      </c>
      <c r="G6" s="300"/>
      <c r="H6" s="179" t="str">
        <f>IF('Annex 1 LV, HV and UMS charges'!I6=0,"",'Annex 1 LV, HV and UMS charges'!I6)</f>
        <v>16:00 to 19:00</v>
      </c>
      <c r="I6" s="179" t="str">
        <f>IF('Annex 1 LV, HV and UMS charges'!J6=0,"",'Annex 1 LV, HV and UMS charges'!J6)</f>
        <v>07:30 to 16:00
19:00 to 21:00</v>
      </c>
      <c r="J6" s="179" t="str">
        <f>IF('Annex 1 LV, HV and UMS charges'!K6=0,"",'Annex 1 LV, HV and UMS charges'!K6)</f>
        <v>00:00 to 07:30
21:00 to 24:00</v>
      </c>
      <c r="K6" s="73"/>
      <c r="L6" s="4"/>
      <c r="M6" s="4"/>
    </row>
    <row r="7" spans="1:13" ht="26.4" x14ac:dyDescent="0.25">
      <c r="A7" s="190" t="str">
        <f>IF('Annex 1 LV, HV and UMS charges'!A7=0,"",'Annex 1 LV, HV and UMS charges'!A7)</f>
        <v>Weekends</v>
      </c>
      <c r="B7" s="212" t="str">
        <f>IF('Annex 1 LV, HV and UMS charges'!B7=0,"",'Annex 1 LV, HV and UMS charges'!B7)</f>
        <v/>
      </c>
      <c r="C7" s="196" t="str">
        <f>IF('Annex 1 LV, HV and UMS charges'!C7=0,"",'Annex 1 LV, HV and UMS charges'!C7)</f>
        <v/>
      </c>
      <c r="D7" s="191" t="str">
        <f>IF('Annex 1 LV, HV and UMS charges'!E7=0,"",'Annex 1 LV, HV and UMS charges'!E7)</f>
        <v>00:00 to 24:00</v>
      </c>
      <c r="E7" s="73"/>
      <c r="F7" s="299" t="str">
        <f>'Annex 1 LV, HV and UMS charges'!G7</f>
        <v>Monday to Friday Mar to Oct</v>
      </c>
      <c r="G7" s="300"/>
      <c r="H7" s="188" t="str">
        <f>IF('Annex 1 LV, HV and UMS charges'!I7=0,"",'Annex 1 LV, HV and UMS charges'!I7)</f>
        <v/>
      </c>
      <c r="I7" s="179" t="str">
        <f>IF('Annex 1 LV, HV and UMS charges'!J7=0,"",'Annex 1 LV, HV and UMS charges'!J7)</f>
        <v>07:30 to 21:00</v>
      </c>
      <c r="J7" s="179" t="str">
        <f>IF('Annex 1 LV, HV and UMS charges'!K7=0,"",'Annex 1 LV, HV and UMS charges'!K7)</f>
        <v>00:00 to 07:30
21:00 to 24:00</v>
      </c>
      <c r="K7" s="73"/>
      <c r="L7" s="4"/>
      <c r="M7" s="4"/>
    </row>
    <row r="8" spans="1:13" ht="17.399999999999999" x14ac:dyDescent="0.25">
      <c r="A8" s="192" t="s">
        <v>21</v>
      </c>
      <c r="B8" s="283" t="s">
        <v>22</v>
      </c>
      <c r="C8" s="284"/>
      <c r="D8" s="285"/>
      <c r="E8" s="73"/>
      <c r="F8" s="299" t="str">
        <f>'Annex 1 LV, HV and UMS charges'!G8</f>
        <v>Weekends</v>
      </c>
      <c r="G8" s="300"/>
      <c r="H8" s="188" t="str">
        <f>IF('Annex 1 LV, HV and UMS charges'!I8=0,"",'Annex 1 LV, HV and UMS charges'!I8)</f>
        <v/>
      </c>
      <c r="I8" s="188" t="str">
        <f>IF('Annex 1 LV, HV and UMS charges'!J8=0,"",'Annex 1 LV, HV and UMS charges'!J8)</f>
        <v/>
      </c>
      <c r="J8" s="179" t="str">
        <f>IF('Annex 1 LV, HV and UMS charges'!K8=0,"",'Annex 1 LV, HV and UMS charges'!K8)</f>
        <v>00:00 to 24:00</v>
      </c>
      <c r="K8" s="73"/>
      <c r="L8" s="4"/>
      <c r="M8" s="4"/>
    </row>
    <row r="9" spans="1:13" s="72" customFormat="1" ht="17.399999999999999" x14ac:dyDescent="0.25">
      <c r="A9" s="193"/>
      <c r="B9" s="213"/>
      <c r="C9" s="289"/>
      <c r="D9" s="290"/>
      <c r="E9" s="73"/>
      <c r="F9" s="299" t="str">
        <f>'Annex 1 LV, HV and UMS charges'!G9</f>
        <v>Notes</v>
      </c>
      <c r="G9" s="300"/>
      <c r="H9" s="283" t="s">
        <v>22</v>
      </c>
      <c r="I9" s="284"/>
      <c r="J9" s="285"/>
      <c r="K9" s="73"/>
      <c r="L9" s="46"/>
      <c r="M9" s="46"/>
    </row>
    <row r="10" spans="1:13" ht="4.5" customHeight="1" x14ac:dyDescent="0.25">
      <c r="A10" s="194"/>
      <c r="B10" s="286"/>
      <c r="C10" s="287"/>
      <c r="D10" s="287"/>
      <c r="E10" s="288"/>
      <c r="F10" s="73"/>
      <c r="G10" s="289"/>
      <c r="H10" s="290"/>
      <c r="I10" s="195"/>
      <c r="J10" s="195"/>
    </row>
    <row r="11" spans="1:13" ht="4.5" customHeight="1" x14ac:dyDescent="0.25">
      <c r="A11" s="73"/>
      <c r="B11" s="73"/>
      <c r="C11" s="73"/>
      <c r="D11" s="73"/>
      <c r="E11" s="73"/>
      <c r="F11" s="73"/>
      <c r="G11" s="291"/>
      <c r="H11" s="292"/>
      <c r="I11" s="197"/>
      <c r="J11" s="198"/>
    </row>
    <row r="12" spans="1:13" ht="4.5" customHeight="1" x14ac:dyDescent="0.25">
      <c r="A12" s="73"/>
      <c r="B12" s="73"/>
      <c r="C12" s="73"/>
      <c r="D12" s="73"/>
      <c r="E12" s="73"/>
      <c r="F12" s="73"/>
      <c r="G12" s="73"/>
      <c r="H12" s="73"/>
      <c r="I12" s="73"/>
      <c r="J12" s="73"/>
    </row>
    <row r="13" spans="1:13" ht="39.6" x14ac:dyDescent="0.25">
      <c r="A13" s="25" t="s">
        <v>172</v>
      </c>
      <c r="B13" s="25" t="s">
        <v>512</v>
      </c>
      <c r="C13" s="14" t="s">
        <v>32</v>
      </c>
      <c r="D13" s="51" t="s">
        <v>205</v>
      </c>
      <c r="E13" s="51" t="s">
        <v>207</v>
      </c>
      <c r="F13" s="51" t="s">
        <v>206</v>
      </c>
      <c r="G13" s="14" t="s">
        <v>33</v>
      </c>
      <c r="H13" s="14" t="s">
        <v>34</v>
      </c>
      <c r="I13" s="14" t="s">
        <v>174</v>
      </c>
      <c r="J13" s="14" t="s">
        <v>61</v>
      </c>
    </row>
    <row r="14" spans="1:13" ht="27.75" customHeight="1" x14ac:dyDescent="0.25">
      <c r="A14" s="145" t="s">
        <v>543</v>
      </c>
      <c r="B14" s="41" t="s">
        <v>983</v>
      </c>
      <c r="C14" s="146" t="s">
        <v>690</v>
      </c>
      <c r="D14" s="217">
        <v>4.5449999999999999</v>
      </c>
      <c r="E14" s="218">
        <v>1.06</v>
      </c>
      <c r="F14" s="219">
        <v>8.4000000000000005E-2</v>
      </c>
      <c r="G14" s="220">
        <v>13.15</v>
      </c>
      <c r="H14" s="221">
        <v>0</v>
      </c>
      <c r="I14" s="221">
        <v>0</v>
      </c>
      <c r="J14" s="222">
        <v>0</v>
      </c>
    </row>
    <row r="15" spans="1:13" ht="27.75" customHeight="1" x14ac:dyDescent="0.25">
      <c r="A15" s="145" t="s">
        <v>544</v>
      </c>
      <c r="B15" s="41" t="s">
        <v>956</v>
      </c>
      <c r="C15" s="146" t="s">
        <v>462</v>
      </c>
      <c r="D15" s="217">
        <v>4.5449999999999999</v>
      </c>
      <c r="E15" s="218">
        <v>1.06</v>
      </c>
      <c r="F15" s="219">
        <v>8.4000000000000005E-2</v>
      </c>
      <c r="G15" s="221">
        <v>0</v>
      </c>
      <c r="H15" s="221">
        <v>0</v>
      </c>
      <c r="I15" s="221">
        <v>0</v>
      </c>
      <c r="J15" s="222">
        <v>0</v>
      </c>
    </row>
    <row r="16" spans="1:13" ht="27.75" customHeight="1" x14ac:dyDescent="0.25">
      <c r="A16" s="145" t="s">
        <v>545</v>
      </c>
      <c r="B16" s="41" t="s">
        <v>957</v>
      </c>
      <c r="C16" s="146" t="s">
        <v>691</v>
      </c>
      <c r="D16" s="217">
        <v>4.6319999999999997</v>
      </c>
      <c r="E16" s="218">
        <v>1.081</v>
      </c>
      <c r="F16" s="219">
        <v>8.5999999999999993E-2</v>
      </c>
      <c r="G16" s="220">
        <v>6.88</v>
      </c>
      <c r="H16" s="221">
        <v>0</v>
      </c>
      <c r="I16" s="221">
        <v>0</v>
      </c>
      <c r="J16" s="222">
        <v>0</v>
      </c>
    </row>
    <row r="17" spans="1:10" ht="27.75" customHeight="1" x14ac:dyDescent="0.25">
      <c r="A17" s="145" t="s">
        <v>546</v>
      </c>
      <c r="B17" s="41" t="s">
        <v>984</v>
      </c>
      <c r="C17" s="146" t="s">
        <v>691</v>
      </c>
      <c r="D17" s="217">
        <v>4.6319999999999997</v>
      </c>
      <c r="E17" s="218">
        <v>1.081</v>
      </c>
      <c r="F17" s="219">
        <v>8.5999999999999993E-2</v>
      </c>
      <c r="G17" s="220">
        <v>10.64</v>
      </c>
      <c r="H17" s="221">
        <v>0</v>
      </c>
      <c r="I17" s="221">
        <v>0</v>
      </c>
      <c r="J17" s="222">
        <v>0</v>
      </c>
    </row>
    <row r="18" spans="1:10" ht="27.75" customHeight="1" x14ac:dyDescent="0.25">
      <c r="A18" s="145" t="s">
        <v>547</v>
      </c>
      <c r="B18" s="41" t="s">
        <v>893</v>
      </c>
      <c r="C18" s="146" t="s">
        <v>691</v>
      </c>
      <c r="D18" s="217">
        <v>4.6319999999999997</v>
      </c>
      <c r="E18" s="218">
        <v>1.081</v>
      </c>
      <c r="F18" s="219">
        <v>8.5999999999999993E-2</v>
      </c>
      <c r="G18" s="220">
        <v>27.55</v>
      </c>
      <c r="H18" s="221">
        <v>0</v>
      </c>
      <c r="I18" s="221">
        <v>0</v>
      </c>
      <c r="J18" s="222">
        <v>0</v>
      </c>
    </row>
    <row r="19" spans="1:10" ht="27.75" customHeight="1" x14ac:dyDescent="0.25">
      <c r="A19" s="145" t="s">
        <v>548</v>
      </c>
      <c r="B19" s="41" t="s">
        <v>894</v>
      </c>
      <c r="C19" s="146" t="s">
        <v>691</v>
      </c>
      <c r="D19" s="217">
        <v>4.6319999999999997</v>
      </c>
      <c r="E19" s="218">
        <v>1.081</v>
      </c>
      <c r="F19" s="219">
        <v>8.5999999999999993E-2</v>
      </c>
      <c r="G19" s="220">
        <v>58.58</v>
      </c>
      <c r="H19" s="221">
        <v>0</v>
      </c>
      <c r="I19" s="221">
        <v>0</v>
      </c>
      <c r="J19" s="222">
        <v>0</v>
      </c>
    </row>
    <row r="20" spans="1:10" ht="27.75" customHeight="1" x14ac:dyDescent="0.25">
      <c r="A20" s="145" t="s">
        <v>549</v>
      </c>
      <c r="B20" s="41" t="s">
        <v>895</v>
      </c>
      <c r="C20" s="146" t="s">
        <v>691</v>
      </c>
      <c r="D20" s="217">
        <v>4.6319999999999997</v>
      </c>
      <c r="E20" s="218">
        <v>1.081</v>
      </c>
      <c r="F20" s="219">
        <v>8.5999999999999993E-2</v>
      </c>
      <c r="G20" s="220">
        <v>174.27</v>
      </c>
      <c r="H20" s="221">
        <v>0</v>
      </c>
      <c r="I20" s="221">
        <v>0</v>
      </c>
      <c r="J20" s="222">
        <v>0</v>
      </c>
    </row>
    <row r="21" spans="1:10" ht="27.75" customHeight="1" x14ac:dyDescent="0.25">
      <c r="A21" s="145" t="s">
        <v>466</v>
      </c>
      <c r="B21" s="41" t="s">
        <v>957</v>
      </c>
      <c r="C21" s="146" t="s">
        <v>463</v>
      </c>
      <c r="D21" s="217">
        <v>4.6319999999999997</v>
      </c>
      <c r="E21" s="218">
        <v>1.081</v>
      </c>
      <c r="F21" s="219">
        <v>8.5999999999999993E-2</v>
      </c>
      <c r="G21" s="221">
        <v>0</v>
      </c>
      <c r="H21" s="221">
        <v>0</v>
      </c>
      <c r="I21" s="221">
        <v>0</v>
      </c>
      <c r="J21" s="222">
        <v>0</v>
      </c>
    </row>
    <row r="22" spans="1:10" ht="27.75" customHeight="1" x14ac:dyDescent="0.25">
      <c r="A22" s="145" t="s">
        <v>550</v>
      </c>
      <c r="B22" s="41" t="s">
        <v>957</v>
      </c>
      <c r="C22" s="146">
        <v>0</v>
      </c>
      <c r="D22" s="217">
        <v>3.21</v>
      </c>
      <c r="E22" s="218">
        <v>0.72899999999999998</v>
      </c>
      <c r="F22" s="219">
        <v>5.7000000000000002E-2</v>
      </c>
      <c r="G22" s="220">
        <v>10.65</v>
      </c>
      <c r="H22" s="220">
        <v>2.5299999999999998</v>
      </c>
      <c r="I22" s="220">
        <v>4.55</v>
      </c>
      <c r="J22" s="223">
        <v>0.1</v>
      </c>
    </row>
    <row r="23" spans="1:10" ht="27.75" customHeight="1" x14ac:dyDescent="0.25">
      <c r="A23" s="145" t="s">
        <v>551</v>
      </c>
      <c r="B23" s="41" t="s">
        <v>985</v>
      </c>
      <c r="C23" s="146">
        <v>0</v>
      </c>
      <c r="D23" s="217">
        <v>3.21</v>
      </c>
      <c r="E23" s="218">
        <v>0.72899999999999998</v>
      </c>
      <c r="F23" s="219">
        <v>5.7000000000000002E-2</v>
      </c>
      <c r="G23" s="220">
        <v>283.56</v>
      </c>
      <c r="H23" s="220">
        <v>2.5299999999999998</v>
      </c>
      <c r="I23" s="220">
        <v>4.55</v>
      </c>
      <c r="J23" s="223">
        <v>0.1</v>
      </c>
    </row>
    <row r="24" spans="1:10" ht="27.75" customHeight="1" x14ac:dyDescent="0.25">
      <c r="A24" s="145" t="s">
        <v>552</v>
      </c>
      <c r="B24" s="41" t="s">
        <v>883</v>
      </c>
      <c r="C24" s="146">
        <v>0</v>
      </c>
      <c r="D24" s="217">
        <v>3.21</v>
      </c>
      <c r="E24" s="218">
        <v>0.72899999999999998</v>
      </c>
      <c r="F24" s="219">
        <v>5.7000000000000002E-2</v>
      </c>
      <c r="G24" s="220">
        <v>468.16</v>
      </c>
      <c r="H24" s="220">
        <v>2.5299999999999998</v>
      </c>
      <c r="I24" s="220">
        <v>4.55</v>
      </c>
      <c r="J24" s="223">
        <v>0.1</v>
      </c>
    </row>
    <row r="25" spans="1:10" ht="27.75" customHeight="1" x14ac:dyDescent="0.25">
      <c r="A25" s="145" t="s">
        <v>553</v>
      </c>
      <c r="B25" s="41" t="s">
        <v>884</v>
      </c>
      <c r="C25" s="146">
        <v>0</v>
      </c>
      <c r="D25" s="217">
        <v>3.21</v>
      </c>
      <c r="E25" s="218">
        <v>0.72899999999999998</v>
      </c>
      <c r="F25" s="219">
        <v>5.7000000000000002E-2</v>
      </c>
      <c r="G25" s="220">
        <v>743.08</v>
      </c>
      <c r="H25" s="220">
        <v>2.5299999999999998</v>
      </c>
      <c r="I25" s="220">
        <v>4.55</v>
      </c>
      <c r="J25" s="223">
        <v>0.1</v>
      </c>
    </row>
    <row r="26" spans="1:10" ht="27.75" customHeight="1" x14ac:dyDescent="0.25">
      <c r="A26" s="145" t="s">
        <v>554</v>
      </c>
      <c r="B26" s="41" t="s">
        <v>885</v>
      </c>
      <c r="C26" s="146">
        <v>0</v>
      </c>
      <c r="D26" s="217">
        <v>3.21</v>
      </c>
      <c r="E26" s="218">
        <v>0.72899999999999998</v>
      </c>
      <c r="F26" s="219">
        <v>5.7000000000000002E-2</v>
      </c>
      <c r="G26" s="220">
        <v>1588.4</v>
      </c>
      <c r="H26" s="220">
        <v>2.5299999999999998</v>
      </c>
      <c r="I26" s="220">
        <v>4.55</v>
      </c>
      <c r="J26" s="223">
        <v>0.1</v>
      </c>
    </row>
    <row r="27" spans="1:10" ht="27.75" customHeight="1" x14ac:dyDescent="0.25">
      <c r="A27" s="145" t="s">
        <v>467</v>
      </c>
      <c r="B27" s="41" t="s">
        <v>986</v>
      </c>
      <c r="C27" s="146" t="s">
        <v>464</v>
      </c>
      <c r="D27" s="224">
        <v>11.11</v>
      </c>
      <c r="E27" s="225">
        <v>2.96</v>
      </c>
      <c r="F27" s="219">
        <v>1.845</v>
      </c>
      <c r="G27" s="221">
        <v>0</v>
      </c>
      <c r="H27" s="221">
        <v>0</v>
      </c>
      <c r="I27" s="221">
        <v>0</v>
      </c>
      <c r="J27" s="222">
        <v>0</v>
      </c>
    </row>
    <row r="28" spans="1:10" ht="27.75" customHeight="1" x14ac:dyDescent="0.25">
      <c r="A28" s="145" t="s">
        <v>468</v>
      </c>
      <c r="B28" s="41" t="s">
        <v>987</v>
      </c>
      <c r="C28" s="146">
        <v>0</v>
      </c>
      <c r="D28" s="217">
        <v>-4.4909999999999997</v>
      </c>
      <c r="E28" s="218">
        <v>-1.048</v>
      </c>
      <c r="F28" s="219">
        <v>-8.3000000000000004E-2</v>
      </c>
      <c r="G28" s="226">
        <v>0</v>
      </c>
      <c r="H28" s="221">
        <v>0</v>
      </c>
      <c r="I28" s="221">
        <v>0</v>
      </c>
      <c r="J28" s="222">
        <v>0</v>
      </c>
    </row>
    <row r="29" spans="1:10" ht="27.75" customHeight="1" x14ac:dyDescent="0.25">
      <c r="A29" s="145" t="s">
        <v>469</v>
      </c>
      <c r="B29" s="41" t="s">
        <v>988</v>
      </c>
      <c r="C29" s="146">
        <v>0</v>
      </c>
      <c r="D29" s="217">
        <v>-4.4909999999999997</v>
      </c>
      <c r="E29" s="218">
        <v>-1.048</v>
      </c>
      <c r="F29" s="219">
        <v>-8.3000000000000004E-2</v>
      </c>
      <c r="G29" s="226">
        <v>0</v>
      </c>
      <c r="H29" s="221">
        <v>0</v>
      </c>
      <c r="I29" s="221">
        <v>0</v>
      </c>
      <c r="J29" s="223">
        <v>0.14599999999999999</v>
      </c>
    </row>
    <row r="30" spans="1:10" ht="27.75" customHeight="1" x14ac:dyDescent="0.25">
      <c r="A30" s="147" t="s">
        <v>555</v>
      </c>
      <c r="B30" s="41" t="s">
        <v>989</v>
      </c>
      <c r="C30" s="146" t="s">
        <v>690</v>
      </c>
      <c r="D30" s="217">
        <v>3.645</v>
      </c>
      <c r="E30" s="218">
        <v>0.85</v>
      </c>
      <c r="F30" s="219">
        <v>6.8000000000000005E-2</v>
      </c>
      <c r="G30" s="220">
        <v>10.67</v>
      </c>
      <c r="H30" s="221">
        <v>0</v>
      </c>
      <c r="I30" s="221">
        <v>0</v>
      </c>
      <c r="J30" s="222">
        <v>0</v>
      </c>
    </row>
    <row r="31" spans="1:10" ht="27.75" customHeight="1" x14ac:dyDescent="0.25">
      <c r="A31" s="147" t="s">
        <v>556</v>
      </c>
      <c r="B31" s="41" t="s">
        <v>957</v>
      </c>
      <c r="C31" s="146" t="s">
        <v>462</v>
      </c>
      <c r="D31" s="217">
        <v>3.645</v>
      </c>
      <c r="E31" s="218">
        <v>0.85</v>
      </c>
      <c r="F31" s="219">
        <v>6.8000000000000005E-2</v>
      </c>
      <c r="G31" s="221">
        <v>0</v>
      </c>
      <c r="H31" s="221">
        <v>0</v>
      </c>
      <c r="I31" s="221">
        <v>0</v>
      </c>
      <c r="J31" s="222">
        <v>0</v>
      </c>
    </row>
    <row r="32" spans="1:10" ht="27.75" customHeight="1" x14ac:dyDescent="0.25">
      <c r="A32" s="147" t="s">
        <v>557</v>
      </c>
      <c r="B32" s="41" t="s">
        <v>957</v>
      </c>
      <c r="C32" s="146" t="s">
        <v>691</v>
      </c>
      <c r="D32" s="217">
        <v>3.714</v>
      </c>
      <c r="E32" s="218">
        <v>0.86699999999999999</v>
      </c>
      <c r="F32" s="219">
        <v>6.9000000000000006E-2</v>
      </c>
      <c r="G32" s="220">
        <v>5.61</v>
      </c>
      <c r="H32" s="221">
        <v>0</v>
      </c>
      <c r="I32" s="221">
        <v>0</v>
      </c>
      <c r="J32" s="222">
        <v>0</v>
      </c>
    </row>
    <row r="33" spans="1:10" ht="27.75" customHeight="1" x14ac:dyDescent="0.25">
      <c r="A33" s="147" t="s">
        <v>558</v>
      </c>
      <c r="B33" s="41" t="s">
        <v>990</v>
      </c>
      <c r="C33" s="146" t="s">
        <v>691</v>
      </c>
      <c r="D33" s="217">
        <v>3.714</v>
      </c>
      <c r="E33" s="218">
        <v>0.86699999999999999</v>
      </c>
      <c r="F33" s="219">
        <v>6.9000000000000006E-2</v>
      </c>
      <c r="G33" s="220">
        <v>8.6300000000000008</v>
      </c>
      <c r="H33" s="221">
        <v>0</v>
      </c>
      <c r="I33" s="221">
        <v>0</v>
      </c>
      <c r="J33" s="222">
        <v>0</v>
      </c>
    </row>
    <row r="34" spans="1:10" ht="27.75" customHeight="1" x14ac:dyDescent="0.25">
      <c r="A34" s="147" t="s">
        <v>559</v>
      </c>
      <c r="B34" s="41" t="s">
        <v>896</v>
      </c>
      <c r="C34" s="146" t="s">
        <v>691</v>
      </c>
      <c r="D34" s="217">
        <v>3.714</v>
      </c>
      <c r="E34" s="218">
        <v>0.86699999999999999</v>
      </c>
      <c r="F34" s="219">
        <v>6.9000000000000006E-2</v>
      </c>
      <c r="G34" s="220">
        <v>22.18</v>
      </c>
      <c r="H34" s="221">
        <v>0</v>
      </c>
      <c r="I34" s="221">
        <v>0</v>
      </c>
      <c r="J34" s="222">
        <v>0</v>
      </c>
    </row>
    <row r="35" spans="1:10" ht="27.75" customHeight="1" x14ac:dyDescent="0.25">
      <c r="A35" s="147" t="s">
        <v>560</v>
      </c>
      <c r="B35" s="41" t="s">
        <v>897</v>
      </c>
      <c r="C35" s="146" t="s">
        <v>691</v>
      </c>
      <c r="D35" s="217">
        <v>3.714</v>
      </c>
      <c r="E35" s="218">
        <v>0.86699999999999999</v>
      </c>
      <c r="F35" s="219">
        <v>6.9000000000000006E-2</v>
      </c>
      <c r="G35" s="220">
        <v>47.07</v>
      </c>
      <c r="H35" s="221">
        <v>0</v>
      </c>
      <c r="I35" s="221">
        <v>0</v>
      </c>
      <c r="J35" s="222">
        <v>0</v>
      </c>
    </row>
    <row r="36" spans="1:10" ht="27.75" customHeight="1" x14ac:dyDescent="0.25">
      <c r="A36" s="147" t="s">
        <v>561</v>
      </c>
      <c r="B36" s="41" t="s">
        <v>898</v>
      </c>
      <c r="C36" s="146" t="s">
        <v>691</v>
      </c>
      <c r="D36" s="217">
        <v>3.714</v>
      </c>
      <c r="E36" s="218">
        <v>0.86699999999999999</v>
      </c>
      <c r="F36" s="219">
        <v>6.9000000000000006E-2</v>
      </c>
      <c r="G36" s="220">
        <v>139.85</v>
      </c>
      <c r="H36" s="221">
        <v>0</v>
      </c>
      <c r="I36" s="221">
        <v>0</v>
      </c>
      <c r="J36" s="222">
        <v>0</v>
      </c>
    </row>
    <row r="37" spans="1:10" ht="27.75" customHeight="1" x14ac:dyDescent="0.25">
      <c r="A37" s="147" t="s">
        <v>470</v>
      </c>
      <c r="B37" s="41" t="s">
        <v>957</v>
      </c>
      <c r="C37" s="146" t="s">
        <v>463</v>
      </c>
      <c r="D37" s="217">
        <v>3.714</v>
      </c>
      <c r="E37" s="218">
        <v>0.86699999999999999</v>
      </c>
      <c r="F37" s="219">
        <v>6.9000000000000006E-2</v>
      </c>
      <c r="G37" s="221">
        <v>0</v>
      </c>
      <c r="H37" s="221">
        <v>0</v>
      </c>
      <c r="I37" s="221">
        <v>0</v>
      </c>
      <c r="J37" s="222">
        <v>0</v>
      </c>
    </row>
    <row r="38" spans="1:10" ht="27.75" customHeight="1" x14ac:dyDescent="0.25">
      <c r="A38" s="147" t="s">
        <v>562</v>
      </c>
      <c r="B38" s="41" t="s">
        <v>957</v>
      </c>
      <c r="C38" s="146">
        <v>0</v>
      </c>
      <c r="D38" s="217">
        <v>2.5739999999999998</v>
      </c>
      <c r="E38" s="218">
        <v>0.58399999999999996</v>
      </c>
      <c r="F38" s="219">
        <v>4.5999999999999999E-2</v>
      </c>
      <c r="G38" s="220">
        <v>8.6300000000000008</v>
      </c>
      <c r="H38" s="220">
        <v>2.0299999999999998</v>
      </c>
      <c r="I38" s="220">
        <v>3.65</v>
      </c>
      <c r="J38" s="223">
        <v>0.08</v>
      </c>
    </row>
    <row r="39" spans="1:10" ht="27.75" customHeight="1" x14ac:dyDescent="0.25">
      <c r="A39" s="147" t="s">
        <v>563</v>
      </c>
      <c r="B39" s="41" t="s">
        <v>991</v>
      </c>
      <c r="C39" s="146">
        <v>0</v>
      </c>
      <c r="D39" s="217">
        <v>2.5739999999999998</v>
      </c>
      <c r="E39" s="218">
        <v>0.58399999999999996</v>
      </c>
      <c r="F39" s="219">
        <v>4.5999999999999999E-2</v>
      </c>
      <c r="G39" s="220">
        <v>227.5</v>
      </c>
      <c r="H39" s="220">
        <v>2.0299999999999998</v>
      </c>
      <c r="I39" s="220">
        <v>3.65</v>
      </c>
      <c r="J39" s="223">
        <v>0.08</v>
      </c>
    </row>
    <row r="40" spans="1:10" ht="27.75" customHeight="1" x14ac:dyDescent="0.25">
      <c r="A40" s="147" t="s">
        <v>564</v>
      </c>
      <c r="B40" s="41" t="s">
        <v>890</v>
      </c>
      <c r="C40" s="146">
        <v>0</v>
      </c>
      <c r="D40" s="217">
        <v>2.5739999999999998</v>
      </c>
      <c r="E40" s="218">
        <v>0.58399999999999996</v>
      </c>
      <c r="F40" s="219">
        <v>4.5999999999999999E-2</v>
      </c>
      <c r="G40" s="220">
        <v>375.54</v>
      </c>
      <c r="H40" s="220">
        <v>2.0299999999999998</v>
      </c>
      <c r="I40" s="220">
        <v>3.65</v>
      </c>
      <c r="J40" s="223">
        <v>0.08</v>
      </c>
    </row>
    <row r="41" spans="1:10" ht="27.75" customHeight="1" x14ac:dyDescent="0.25">
      <c r="A41" s="147" t="s">
        <v>565</v>
      </c>
      <c r="B41" s="41" t="s">
        <v>891</v>
      </c>
      <c r="C41" s="146">
        <v>0</v>
      </c>
      <c r="D41" s="217">
        <v>2.5739999999999998</v>
      </c>
      <c r="E41" s="218">
        <v>0.58399999999999996</v>
      </c>
      <c r="F41" s="219">
        <v>4.5999999999999999E-2</v>
      </c>
      <c r="G41" s="220">
        <v>596.02</v>
      </c>
      <c r="H41" s="220">
        <v>2.0299999999999998</v>
      </c>
      <c r="I41" s="220">
        <v>3.65</v>
      </c>
      <c r="J41" s="223">
        <v>0.08</v>
      </c>
    </row>
    <row r="42" spans="1:10" ht="27.75" customHeight="1" x14ac:dyDescent="0.25">
      <c r="A42" s="147" t="s">
        <v>566</v>
      </c>
      <c r="B42" s="41" t="s">
        <v>892</v>
      </c>
      <c r="C42" s="146">
        <v>0</v>
      </c>
      <c r="D42" s="217">
        <v>2.5739999999999998</v>
      </c>
      <c r="E42" s="218">
        <v>0.58399999999999996</v>
      </c>
      <c r="F42" s="219">
        <v>4.5999999999999999E-2</v>
      </c>
      <c r="G42" s="220">
        <v>1273.94</v>
      </c>
      <c r="H42" s="220">
        <v>2.0299999999999998</v>
      </c>
      <c r="I42" s="220">
        <v>3.65</v>
      </c>
      <c r="J42" s="223">
        <v>0.08</v>
      </c>
    </row>
    <row r="43" spans="1:10" ht="27.75" customHeight="1" x14ac:dyDescent="0.25">
      <c r="A43" s="147" t="s">
        <v>567</v>
      </c>
      <c r="B43" s="41" t="s">
        <v>870</v>
      </c>
      <c r="C43" s="146">
        <v>0</v>
      </c>
      <c r="D43" s="217">
        <v>2.657</v>
      </c>
      <c r="E43" s="218">
        <v>0.56599999999999995</v>
      </c>
      <c r="F43" s="219">
        <v>4.3999999999999997E-2</v>
      </c>
      <c r="G43" s="220">
        <v>9.9700000000000006</v>
      </c>
      <c r="H43" s="220">
        <v>3.7</v>
      </c>
      <c r="I43" s="220">
        <v>5.32</v>
      </c>
      <c r="J43" s="223">
        <v>8.3000000000000004E-2</v>
      </c>
    </row>
    <row r="44" spans="1:10" ht="27.75" customHeight="1" x14ac:dyDescent="0.25">
      <c r="A44" s="147" t="s">
        <v>568</v>
      </c>
      <c r="B44" s="41" t="s">
        <v>918</v>
      </c>
      <c r="C44" s="146">
        <v>0</v>
      </c>
      <c r="D44" s="217">
        <v>2.657</v>
      </c>
      <c r="E44" s="218">
        <v>0.56599999999999995</v>
      </c>
      <c r="F44" s="219">
        <v>4.3999999999999997E-2</v>
      </c>
      <c r="G44" s="220">
        <v>336.07</v>
      </c>
      <c r="H44" s="220">
        <v>3.7</v>
      </c>
      <c r="I44" s="220">
        <v>5.32</v>
      </c>
      <c r="J44" s="223">
        <v>8.3000000000000004E-2</v>
      </c>
    </row>
    <row r="45" spans="1:10" ht="27.75" customHeight="1" x14ac:dyDescent="0.25">
      <c r="A45" s="147" t="s">
        <v>569</v>
      </c>
      <c r="B45" s="41" t="s">
        <v>919</v>
      </c>
      <c r="C45" s="146">
        <v>0</v>
      </c>
      <c r="D45" s="217">
        <v>2.657</v>
      </c>
      <c r="E45" s="218">
        <v>0.56599999999999995</v>
      </c>
      <c r="F45" s="219">
        <v>4.3999999999999997E-2</v>
      </c>
      <c r="G45" s="220">
        <v>556.64</v>
      </c>
      <c r="H45" s="220">
        <v>3.7</v>
      </c>
      <c r="I45" s="220">
        <v>5.32</v>
      </c>
      <c r="J45" s="223">
        <v>8.3000000000000004E-2</v>
      </c>
    </row>
    <row r="46" spans="1:10" ht="27.75" customHeight="1" x14ac:dyDescent="0.25">
      <c r="A46" s="147" t="s">
        <v>570</v>
      </c>
      <c r="B46" s="41" t="s">
        <v>920</v>
      </c>
      <c r="C46" s="146">
        <v>0</v>
      </c>
      <c r="D46" s="217">
        <v>2.657</v>
      </c>
      <c r="E46" s="218">
        <v>0.56599999999999995</v>
      </c>
      <c r="F46" s="219">
        <v>4.3999999999999997E-2</v>
      </c>
      <c r="G46" s="220">
        <v>885.15</v>
      </c>
      <c r="H46" s="220">
        <v>3.7</v>
      </c>
      <c r="I46" s="220">
        <v>5.32</v>
      </c>
      <c r="J46" s="223">
        <v>8.3000000000000004E-2</v>
      </c>
    </row>
    <row r="47" spans="1:10" ht="27.75" customHeight="1" x14ac:dyDescent="0.25">
      <c r="A47" s="147" t="s">
        <v>571</v>
      </c>
      <c r="B47" s="41" t="s">
        <v>921</v>
      </c>
      <c r="C47" s="146">
        <v>0</v>
      </c>
      <c r="D47" s="217">
        <v>2.657</v>
      </c>
      <c r="E47" s="218">
        <v>0.56599999999999995</v>
      </c>
      <c r="F47" s="219">
        <v>4.3999999999999997E-2</v>
      </c>
      <c r="G47" s="220">
        <v>1895.24</v>
      </c>
      <c r="H47" s="220">
        <v>3.7</v>
      </c>
      <c r="I47" s="220">
        <v>5.32</v>
      </c>
      <c r="J47" s="223">
        <v>8.3000000000000004E-2</v>
      </c>
    </row>
    <row r="48" spans="1:10" ht="27.75" customHeight="1" x14ac:dyDescent="0.25">
      <c r="A48" s="147" t="s">
        <v>572</v>
      </c>
      <c r="B48" s="41" t="s">
        <v>957</v>
      </c>
      <c r="C48" s="146">
        <v>0</v>
      </c>
      <c r="D48" s="217">
        <v>1.798</v>
      </c>
      <c r="E48" s="218">
        <v>0.34100000000000003</v>
      </c>
      <c r="F48" s="219">
        <v>2.5000000000000001E-2</v>
      </c>
      <c r="G48" s="220">
        <v>99.8</v>
      </c>
      <c r="H48" s="220">
        <v>5.04</v>
      </c>
      <c r="I48" s="220">
        <v>6.99</v>
      </c>
      <c r="J48" s="223">
        <v>4.8000000000000001E-2</v>
      </c>
    </row>
    <row r="49" spans="1:10" ht="27.75" customHeight="1" x14ac:dyDescent="0.25">
      <c r="A49" s="147" t="s">
        <v>573</v>
      </c>
      <c r="B49" s="41" t="s">
        <v>992</v>
      </c>
      <c r="C49" s="146">
        <v>0</v>
      </c>
      <c r="D49" s="217">
        <v>1.798</v>
      </c>
      <c r="E49" s="218">
        <v>0.34100000000000003</v>
      </c>
      <c r="F49" s="219">
        <v>2.5000000000000001E-2</v>
      </c>
      <c r="G49" s="220">
        <v>1935.9</v>
      </c>
      <c r="H49" s="220">
        <v>5.04</v>
      </c>
      <c r="I49" s="220">
        <v>6.99</v>
      </c>
      <c r="J49" s="223">
        <v>4.8000000000000001E-2</v>
      </c>
    </row>
    <row r="50" spans="1:10" ht="27.75" customHeight="1" x14ac:dyDescent="0.25">
      <c r="A50" s="147" t="s">
        <v>574</v>
      </c>
      <c r="B50" s="41" t="s">
        <v>993</v>
      </c>
      <c r="C50" s="146">
        <v>0</v>
      </c>
      <c r="D50" s="217">
        <v>1.798</v>
      </c>
      <c r="E50" s="218">
        <v>0.34100000000000003</v>
      </c>
      <c r="F50" s="219">
        <v>2.5000000000000001E-2</v>
      </c>
      <c r="G50" s="220">
        <v>5787.72</v>
      </c>
      <c r="H50" s="220">
        <v>5.04</v>
      </c>
      <c r="I50" s="220">
        <v>6.99</v>
      </c>
      <c r="J50" s="223">
        <v>4.8000000000000001E-2</v>
      </c>
    </row>
    <row r="51" spans="1:10" ht="27.75" customHeight="1" x14ac:dyDescent="0.25">
      <c r="A51" s="147" t="s">
        <v>575</v>
      </c>
      <c r="B51" s="41" t="s">
        <v>994</v>
      </c>
      <c r="C51" s="146">
        <v>0</v>
      </c>
      <c r="D51" s="217">
        <v>1.798</v>
      </c>
      <c r="E51" s="218">
        <v>0.34100000000000003</v>
      </c>
      <c r="F51" s="219">
        <v>2.5000000000000001E-2</v>
      </c>
      <c r="G51" s="220">
        <v>13168.75</v>
      </c>
      <c r="H51" s="220">
        <v>5.04</v>
      </c>
      <c r="I51" s="220">
        <v>6.99</v>
      </c>
      <c r="J51" s="223">
        <v>4.8000000000000001E-2</v>
      </c>
    </row>
    <row r="52" spans="1:10" ht="27.75" customHeight="1" x14ac:dyDescent="0.25">
      <c r="A52" s="147" t="s">
        <v>576</v>
      </c>
      <c r="B52" s="41" t="s">
        <v>995</v>
      </c>
      <c r="C52" s="146">
        <v>0</v>
      </c>
      <c r="D52" s="217">
        <v>1.798</v>
      </c>
      <c r="E52" s="218">
        <v>0.34100000000000003</v>
      </c>
      <c r="F52" s="219">
        <v>2.5000000000000001E-2</v>
      </c>
      <c r="G52" s="220">
        <v>34669.769999999997</v>
      </c>
      <c r="H52" s="220">
        <v>5.04</v>
      </c>
      <c r="I52" s="220">
        <v>6.99</v>
      </c>
      <c r="J52" s="223">
        <v>4.8000000000000001E-2</v>
      </c>
    </row>
    <row r="53" spans="1:10" ht="27.75" customHeight="1" x14ac:dyDescent="0.25">
      <c r="A53" s="147" t="s">
        <v>471</v>
      </c>
      <c r="B53" s="41" t="s">
        <v>996</v>
      </c>
      <c r="C53" s="146" t="s">
        <v>464</v>
      </c>
      <c r="D53" s="224">
        <v>8.91</v>
      </c>
      <c r="E53" s="225">
        <v>2.3730000000000002</v>
      </c>
      <c r="F53" s="219">
        <v>1.48</v>
      </c>
      <c r="G53" s="221">
        <v>0</v>
      </c>
      <c r="H53" s="221">
        <v>0</v>
      </c>
      <c r="I53" s="221">
        <v>0</v>
      </c>
      <c r="J53" s="222">
        <v>0</v>
      </c>
    </row>
    <row r="54" spans="1:10" ht="27.75" customHeight="1" x14ac:dyDescent="0.25">
      <c r="A54" s="147" t="s">
        <v>472</v>
      </c>
      <c r="B54" s="41" t="s">
        <v>997</v>
      </c>
      <c r="C54" s="146">
        <v>0</v>
      </c>
      <c r="D54" s="217">
        <v>-4.4909999999999997</v>
      </c>
      <c r="E54" s="218">
        <v>-1.048</v>
      </c>
      <c r="F54" s="219">
        <v>-8.3000000000000004E-2</v>
      </c>
      <c r="G54" s="226">
        <v>0</v>
      </c>
      <c r="H54" s="221">
        <v>0</v>
      </c>
      <c r="I54" s="221">
        <v>0</v>
      </c>
      <c r="J54" s="222">
        <v>0</v>
      </c>
    </row>
    <row r="55" spans="1:10" ht="27.75" customHeight="1" x14ac:dyDescent="0.25">
      <c r="A55" s="147" t="s">
        <v>473</v>
      </c>
      <c r="B55" s="41" t="s">
        <v>998</v>
      </c>
      <c r="C55" s="146">
        <v>0</v>
      </c>
      <c r="D55" s="217">
        <v>-3.9169999999999998</v>
      </c>
      <c r="E55" s="218">
        <v>-0.89900000000000002</v>
      </c>
      <c r="F55" s="219">
        <v>-7.0999999999999994E-2</v>
      </c>
      <c r="G55" s="226">
        <v>0</v>
      </c>
      <c r="H55" s="221">
        <v>0</v>
      </c>
      <c r="I55" s="221">
        <v>0</v>
      </c>
      <c r="J55" s="222">
        <v>0</v>
      </c>
    </row>
    <row r="56" spans="1:10" ht="27.75" customHeight="1" x14ac:dyDescent="0.25">
      <c r="A56" s="147" t="s">
        <v>474</v>
      </c>
      <c r="B56" s="41" t="s">
        <v>999</v>
      </c>
      <c r="C56" s="146">
        <v>0</v>
      </c>
      <c r="D56" s="217">
        <v>-4.4909999999999997</v>
      </c>
      <c r="E56" s="218">
        <v>-1.048</v>
      </c>
      <c r="F56" s="219">
        <v>-8.3000000000000004E-2</v>
      </c>
      <c r="G56" s="226">
        <v>0</v>
      </c>
      <c r="H56" s="221">
        <v>0</v>
      </c>
      <c r="I56" s="221">
        <v>0</v>
      </c>
      <c r="J56" s="223">
        <v>0.14599999999999999</v>
      </c>
    </row>
    <row r="57" spans="1:10" ht="27.75" customHeight="1" x14ac:dyDescent="0.25">
      <c r="A57" s="147" t="s">
        <v>475</v>
      </c>
      <c r="B57" s="41" t="s">
        <v>1000</v>
      </c>
      <c r="C57" s="146">
        <v>0</v>
      </c>
      <c r="D57" s="217">
        <v>-3.9169999999999998</v>
      </c>
      <c r="E57" s="218">
        <v>-0.89900000000000002</v>
      </c>
      <c r="F57" s="219">
        <v>-7.0999999999999994E-2</v>
      </c>
      <c r="G57" s="226">
        <v>0</v>
      </c>
      <c r="H57" s="221">
        <v>0</v>
      </c>
      <c r="I57" s="221">
        <v>0</v>
      </c>
      <c r="J57" s="223">
        <v>0.121</v>
      </c>
    </row>
    <row r="58" spans="1:10" ht="27.75" customHeight="1" x14ac:dyDescent="0.25">
      <c r="A58" s="147" t="s">
        <v>476</v>
      </c>
      <c r="B58" s="41" t="s">
        <v>1001</v>
      </c>
      <c r="C58" s="146">
        <v>0</v>
      </c>
      <c r="D58" s="217">
        <v>-2.5169999999999999</v>
      </c>
      <c r="E58" s="218">
        <v>-0.52900000000000003</v>
      </c>
      <c r="F58" s="219">
        <v>-0.04</v>
      </c>
      <c r="G58" s="226">
        <v>0</v>
      </c>
      <c r="H58" s="221">
        <v>0</v>
      </c>
      <c r="I58" s="221">
        <v>0</v>
      </c>
      <c r="J58" s="223">
        <v>9.7000000000000003E-2</v>
      </c>
    </row>
    <row r="59" spans="1:10" ht="27.75" customHeight="1" x14ac:dyDescent="0.25">
      <c r="A59" s="145" t="s">
        <v>665</v>
      </c>
      <c r="B59" s="41" t="s">
        <v>871</v>
      </c>
      <c r="C59" s="146" t="s">
        <v>690</v>
      </c>
      <c r="D59" s="217">
        <v>2.7829999999999999</v>
      </c>
      <c r="E59" s="218">
        <v>0.64900000000000002</v>
      </c>
      <c r="F59" s="219">
        <v>5.1999999999999998E-2</v>
      </c>
      <c r="G59" s="220">
        <v>8.31</v>
      </c>
      <c r="H59" s="221">
        <v>0</v>
      </c>
      <c r="I59" s="221">
        <v>0</v>
      </c>
      <c r="J59" s="222">
        <v>0</v>
      </c>
    </row>
    <row r="60" spans="1:10" ht="27.75" customHeight="1" x14ac:dyDescent="0.25">
      <c r="A60" s="145" t="s">
        <v>666</v>
      </c>
      <c r="B60" s="41" t="s">
        <v>957</v>
      </c>
      <c r="C60" s="146" t="s">
        <v>462</v>
      </c>
      <c r="D60" s="217">
        <v>2.7829999999999999</v>
      </c>
      <c r="E60" s="218">
        <v>0.64900000000000002</v>
      </c>
      <c r="F60" s="219">
        <v>5.1999999999999998E-2</v>
      </c>
      <c r="G60" s="221">
        <v>0</v>
      </c>
      <c r="H60" s="221">
        <v>0</v>
      </c>
      <c r="I60" s="221">
        <v>0</v>
      </c>
      <c r="J60" s="222">
        <v>0</v>
      </c>
    </row>
    <row r="61" spans="1:10" ht="27.75" customHeight="1" x14ac:dyDescent="0.25">
      <c r="A61" s="145" t="s">
        <v>667</v>
      </c>
      <c r="B61" s="41" t="s">
        <v>957</v>
      </c>
      <c r="C61" s="146" t="s">
        <v>691</v>
      </c>
      <c r="D61" s="217">
        <v>2.8370000000000002</v>
      </c>
      <c r="E61" s="218">
        <v>0.66200000000000003</v>
      </c>
      <c r="F61" s="219">
        <v>5.2999999999999999E-2</v>
      </c>
      <c r="G61" s="220">
        <v>4.3899999999999997</v>
      </c>
      <c r="H61" s="221">
        <v>0</v>
      </c>
      <c r="I61" s="221">
        <v>0</v>
      </c>
      <c r="J61" s="222">
        <v>0</v>
      </c>
    </row>
    <row r="62" spans="1:10" ht="27.75" customHeight="1" x14ac:dyDescent="0.25">
      <c r="A62" s="145" t="s">
        <v>668</v>
      </c>
      <c r="B62" s="41" t="s">
        <v>899</v>
      </c>
      <c r="C62" s="146" t="s">
        <v>691</v>
      </c>
      <c r="D62" s="217">
        <v>2.8370000000000002</v>
      </c>
      <c r="E62" s="218">
        <v>0.66200000000000003</v>
      </c>
      <c r="F62" s="219">
        <v>5.2999999999999999E-2</v>
      </c>
      <c r="G62" s="220">
        <v>6.7</v>
      </c>
      <c r="H62" s="221">
        <v>0</v>
      </c>
      <c r="I62" s="221">
        <v>0</v>
      </c>
      <c r="J62" s="222">
        <v>0</v>
      </c>
    </row>
    <row r="63" spans="1:10" ht="27.75" customHeight="1" x14ac:dyDescent="0.25">
      <c r="A63" s="145" t="s">
        <v>669</v>
      </c>
      <c r="B63" s="41" t="s">
        <v>900</v>
      </c>
      <c r="C63" s="146" t="s">
        <v>691</v>
      </c>
      <c r="D63" s="217">
        <v>2.8370000000000002</v>
      </c>
      <c r="E63" s="218">
        <v>0.66200000000000003</v>
      </c>
      <c r="F63" s="219">
        <v>5.2999999999999999E-2</v>
      </c>
      <c r="G63" s="220">
        <v>17.05</v>
      </c>
      <c r="H63" s="221">
        <v>0</v>
      </c>
      <c r="I63" s="221">
        <v>0</v>
      </c>
      <c r="J63" s="222">
        <v>0</v>
      </c>
    </row>
    <row r="64" spans="1:10" ht="27.75" customHeight="1" x14ac:dyDescent="0.25">
      <c r="A64" s="145" t="s">
        <v>670</v>
      </c>
      <c r="B64" s="41" t="s">
        <v>901</v>
      </c>
      <c r="C64" s="146" t="s">
        <v>691</v>
      </c>
      <c r="D64" s="217">
        <v>2.8370000000000002</v>
      </c>
      <c r="E64" s="218">
        <v>0.66200000000000003</v>
      </c>
      <c r="F64" s="219">
        <v>5.2999999999999999E-2</v>
      </c>
      <c r="G64" s="220">
        <v>36.06</v>
      </c>
      <c r="H64" s="221">
        <v>0</v>
      </c>
      <c r="I64" s="221">
        <v>0</v>
      </c>
      <c r="J64" s="222">
        <v>0</v>
      </c>
    </row>
    <row r="65" spans="1:10" ht="27.75" customHeight="1" x14ac:dyDescent="0.25">
      <c r="A65" s="145" t="s">
        <v>671</v>
      </c>
      <c r="B65" s="41" t="s">
        <v>902</v>
      </c>
      <c r="C65" s="146" t="s">
        <v>691</v>
      </c>
      <c r="D65" s="217">
        <v>2.8370000000000002</v>
      </c>
      <c r="E65" s="218">
        <v>0.66200000000000003</v>
      </c>
      <c r="F65" s="219">
        <v>5.2999999999999999E-2</v>
      </c>
      <c r="G65" s="220">
        <v>106.91</v>
      </c>
      <c r="H65" s="221">
        <v>0</v>
      </c>
      <c r="I65" s="221">
        <v>0</v>
      </c>
      <c r="J65" s="222">
        <v>0</v>
      </c>
    </row>
    <row r="66" spans="1:10" ht="27.75" customHeight="1" x14ac:dyDescent="0.25">
      <c r="A66" s="145" t="s">
        <v>477</v>
      </c>
      <c r="B66" s="41" t="s">
        <v>957</v>
      </c>
      <c r="C66" s="146" t="s">
        <v>463</v>
      </c>
      <c r="D66" s="217">
        <v>2.8370000000000002</v>
      </c>
      <c r="E66" s="218">
        <v>0.66200000000000003</v>
      </c>
      <c r="F66" s="219">
        <v>5.2999999999999999E-2</v>
      </c>
      <c r="G66" s="221">
        <v>0</v>
      </c>
      <c r="H66" s="221">
        <v>0</v>
      </c>
      <c r="I66" s="221">
        <v>0</v>
      </c>
      <c r="J66" s="222">
        <v>0</v>
      </c>
    </row>
    <row r="67" spans="1:10" ht="27.75" customHeight="1" x14ac:dyDescent="0.25">
      <c r="A67" s="145" t="s">
        <v>672</v>
      </c>
      <c r="B67" s="41" t="s">
        <v>903</v>
      </c>
      <c r="C67" s="146">
        <v>0</v>
      </c>
      <c r="D67" s="217">
        <v>1.966</v>
      </c>
      <c r="E67" s="218">
        <v>0.44600000000000001</v>
      </c>
      <c r="F67" s="219">
        <v>3.5000000000000003E-2</v>
      </c>
      <c r="G67" s="220">
        <v>6.7</v>
      </c>
      <c r="H67" s="220">
        <v>1.55</v>
      </c>
      <c r="I67" s="220">
        <v>2.78</v>
      </c>
      <c r="J67" s="223">
        <v>6.0999999999999999E-2</v>
      </c>
    </row>
    <row r="68" spans="1:10" ht="27.75" customHeight="1" x14ac:dyDescent="0.25">
      <c r="A68" s="145" t="s">
        <v>673</v>
      </c>
      <c r="B68" s="41" t="s">
        <v>904</v>
      </c>
      <c r="C68" s="146">
        <v>0</v>
      </c>
      <c r="D68" s="217">
        <v>1.966</v>
      </c>
      <c r="E68" s="218">
        <v>0.44600000000000001</v>
      </c>
      <c r="F68" s="219">
        <v>3.5000000000000003E-2</v>
      </c>
      <c r="G68" s="220">
        <v>173.85</v>
      </c>
      <c r="H68" s="220">
        <v>1.55</v>
      </c>
      <c r="I68" s="220">
        <v>2.78</v>
      </c>
      <c r="J68" s="223">
        <v>6.0999999999999999E-2</v>
      </c>
    </row>
    <row r="69" spans="1:10" ht="27.75" customHeight="1" x14ac:dyDescent="0.25">
      <c r="A69" s="145" t="s">
        <v>674</v>
      </c>
      <c r="B69" s="41" t="s">
        <v>905</v>
      </c>
      <c r="C69" s="146">
        <v>0</v>
      </c>
      <c r="D69" s="217">
        <v>1.966</v>
      </c>
      <c r="E69" s="218">
        <v>0.44600000000000001</v>
      </c>
      <c r="F69" s="219">
        <v>3.5000000000000003E-2</v>
      </c>
      <c r="G69" s="220">
        <v>286.91000000000003</v>
      </c>
      <c r="H69" s="220">
        <v>1.55</v>
      </c>
      <c r="I69" s="220">
        <v>2.78</v>
      </c>
      <c r="J69" s="223">
        <v>6.0999999999999999E-2</v>
      </c>
    </row>
    <row r="70" spans="1:10" ht="27.75" customHeight="1" x14ac:dyDescent="0.25">
      <c r="A70" s="145" t="s">
        <v>675</v>
      </c>
      <c r="B70" s="41" t="s">
        <v>906</v>
      </c>
      <c r="C70" s="146">
        <v>0</v>
      </c>
      <c r="D70" s="217">
        <v>1.966</v>
      </c>
      <c r="E70" s="218">
        <v>0.44600000000000001</v>
      </c>
      <c r="F70" s="219">
        <v>3.5000000000000003E-2</v>
      </c>
      <c r="G70" s="220">
        <v>455.29</v>
      </c>
      <c r="H70" s="220">
        <v>1.55</v>
      </c>
      <c r="I70" s="220">
        <v>2.78</v>
      </c>
      <c r="J70" s="223">
        <v>6.0999999999999999E-2</v>
      </c>
    </row>
    <row r="71" spans="1:10" ht="27.75" customHeight="1" x14ac:dyDescent="0.25">
      <c r="A71" s="145" t="s">
        <v>676</v>
      </c>
      <c r="B71" s="41" t="s">
        <v>907</v>
      </c>
      <c r="C71" s="146">
        <v>0</v>
      </c>
      <c r="D71" s="217">
        <v>1.966</v>
      </c>
      <c r="E71" s="218">
        <v>0.44600000000000001</v>
      </c>
      <c r="F71" s="219">
        <v>3.5000000000000003E-2</v>
      </c>
      <c r="G71" s="220">
        <v>973.02</v>
      </c>
      <c r="H71" s="220">
        <v>1.55</v>
      </c>
      <c r="I71" s="220">
        <v>2.78</v>
      </c>
      <c r="J71" s="223">
        <v>6.0999999999999999E-2</v>
      </c>
    </row>
    <row r="72" spans="1:10" ht="27.75" customHeight="1" x14ac:dyDescent="0.25">
      <c r="A72" s="145" t="s">
        <v>677</v>
      </c>
      <c r="B72" s="41" t="s">
        <v>908</v>
      </c>
      <c r="C72" s="146">
        <v>0</v>
      </c>
      <c r="D72" s="217">
        <v>1.998</v>
      </c>
      <c r="E72" s="218">
        <v>0.42599999999999999</v>
      </c>
      <c r="F72" s="219">
        <v>3.3000000000000002E-2</v>
      </c>
      <c r="G72" s="220">
        <v>7.61</v>
      </c>
      <c r="H72" s="220">
        <v>2.78</v>
      </c>
      <c r="I72" s="220">
        <v>4</v>
      </c>
      <c r="J72" s="223">
        <v>6.3E-2</v>
      </c>
    </row>
    <row r="73" spans="1:10" ht="27.75" customHeight="1" x14ac:dyDescent="0.25">
      <c r="A73" s="145" t="s">
        <v>678</v>
      </c>
      <c r="B73" s="41" t="s">
        <v>909</v>
      </c>
      <c r="C73" s="146">
        <v>0</v>
      </c>
      <c r="D73" s="217">
        <v>1.998</v>
      </c>
      <c r="E73" s="218">
        <v>0.42599999999999999</v>
      </c>
      <c r="F73" s="219">
        <v>3.3000000000000002E-2</v>
      </c>
      <c r="G73" s="220">
        <v>252.88</v>
      </c>
      <c r="H73" s="220">
        <v>2.78</v>
      </c>
      <c r="I73" s="220">
        <v>4</v>
      </c>
      <c r="J73" s="223">
        <v>6.3E-2</v>
      </c>
    </row>
    <row r="74" spans="1:10" ht="27.75" customHeight="1" x14ac:dyDescent="0.25">
      <c r="A74" s="145" t="s">
        <v>679</v>
      </c>
      <c r="B74" s="41" t="s">
        <v>910</v>
      </c>
      <c r="C74" s="146">
        <v>0</v>
      </c>
      <c r="D74" s="217">
        <v>1.998</v>
      </c>
      <c r="E74" s="218">
        <v>0.42599999999999999</v>
      </c>
      <c r="F74" s="219">
        <v>3.3000000000000002E-2</v>
      </c>
      <c r="G74" s="220">
        <v>418.79</v>
      </c>
      <c r="H74" s="220">
        <v>2.78</v>
      </c>
      <c r="I74" s="220">
        <v>4</v>
      </c>
      <c r="J74" s="223">
        <v>6.3E-2</v>
      </c>
    </row>
    <row r="75" spans="1:10" ht="27.75" customHeight="1" x14ac:dyDescent="0.25">
      <c r="A75" s="145" t="s">
        <v>680</v>
      </c>
      <c r="B75" s="41" t="s">
        <v>911</v>
      </c>
      <c r="C75" s="146">
        <v>0</v>
      </c>
      <c r="D75" s="217">
        <v>1.998</v>
      </c>
      <c r="E75" s="218">
        <v>0.42599999999999999</v>
      </c>
      <c r="F75" s="219">
        <v>3.3000000000000002E-2</v>
      </c>
      <c r="G75" s="220">
        <v>665.87</v>
      </c>
      <c r="H75" s="220">
        <v>2.78</v>
      </c>
      <c r="I75" s="220">
        <v>4</v>
      </c>
      <c r="J75" s="223">
        <v>6.3E-2</v>
      </c>
    </row>
    <row r="76" spans="1:10" ht="27.75" customHeight="1" x14ac:dyDescent="0.25">
      <c r="A76" s="145" t="s">
        <v>681</v>
      </c>
      <c r="B76" s="41" t="s">
        <v>912</v>
      </c>
      <c r="C76" s="146">
        <v>0</v>
      </c>
      <c r="D76" s="217">
        <v>1.998</v>
      </c>
      <c r="E76" s="218">
        <v>0.42599999999999999</v>
      </c>
      <c r="F76" s="219">
        <v>3.3000000000000002E-2</v>
      </c>
      <c r="G76" s="220">
        <v>1425.59</v>
      </c>
      <c r="H76" s="220">
        <v>2.78</v>
      </c>
      <c r="I76" s="220">
        <v>4</v>
      </c>
      <c r="J76" s="223">
        <v>6.3E-2</v>
      </c>
    </row>
    <row r="77" spans="1:10" ht="27.75" customHeight="1" x14ac:dyDescent="0.25">
      <c r="A77" s="145" t="s">
        <v>682</v>
      </c>
      <c r="B77" s="41" t="s">
        <v>913</v>
      </c>
      <c r="C77" s="146">
        <v>0</v>
      </c>
      <c r="D77" s="217">
        <v>1.3420000000000001</v>
      </c>
      <c r="E77" s="218">
        <v>0.254</v>
      </c>
      <c r="F77" s="219">
        <v>1.9E-2</v>
      </c>
      <c r="G77" s="220">
        <v>74.62</v>
      </c>
      <c r="H77" s="220">
        <v>3.76</v>
      </c>
      <c r="I77" s="220">
        <v>5.22</v>
      </c>
      <c r="J77" s="223">
        <v>3.5999999999999997E-2</v>
      </c>
    </row>
    <row r="78" spans="1:10" ht="27.75" customHeight="1" x14ac:dyDescent="0.25">
      <c r="A78" s="145" t="s">
        <v>683</v>
      </c>
      <c r="B78" s="41" t="s">
        <v>914</v>
      </c>
      <c r="C78" s="146">
        <v>0</v>
      </c>
      <c r="D78" s="217">
        <v>1.3420000000000001</v>
      </c>
      <c r="E78" s="218">
        <v>0.254</v>
      </c>
      <c r="F78" s="219">
        <v>1.9E-2</v>
      </c>
      <c r="G78" s="220">
        <v>1445.3</v>
      </c>
      <c r="H78" s="220">
        <v>3.76</v>
      </c>
      <c r="I78" s="220">
        <v>5.22</v>
      </c>
      <c r="J78" s="223">
        <v>3.5999999999999997E-2</v>
      </c>
    </row>
    <row r="79" spans="1:10" ht="27.75" customHeight="1" x14ac:dyDescent="0.25">
      <c r="A79" s="145" t="s">
        <v>684</v>
      </c>
      <c r="B79" s="41" t="s">
        <v>915</v>
      </c>
      <c r="C79" s="146">
        <v>0</v>
      </c>
      <c r="D79" s="217">
        <v>1.3420000000000001</v>
      </c>
      <c r="E79" s="218">
        <v>0.254</v>
      </c>
      <c r="F79" s="219">
        <v>1.9E-2</v>
      </c>
      <c r="G79" s="220">
        <v>4320.76</v>
      </c>
      <c r="H79" s="220">
        <v>3.76</v>
      </c>
      <c r="I79" s="220">
        <v>5.22</v>
      </c>
      <c r="J79" s="223">
        <v>3.5999999999999997E-2</v>
      </c>
    </row>
    <row r="80" spans="1:10" ht="27.75" customHeight="1" x14ac:dyDescent="0.25">
      <c r="A80" s="145" t="s">
        <v>685</v>
      </c>
      <c r="B80" s="41" t="s">
        <v>916</v>
      </c>
      <c r="C80" s="146">
        <v>0</v>
      </c>
      <c r="D80" s="217">
        <v>1.3420000000000001</v>
      </c>
      <c r="E80" s="218">
        <v>0.254</v>
      </c>
      <c r="F80" s="219">
        <v>1.9E-2</v>
      </c>
      <c r="G80" s="220">
        <v>9830.83</v>
      </c>
      <c r="H80" s="220">
        <v>3.76</v>
      </c>
      <c r="I80" s="220">
        <v>5.22</v>
      </c>
      <c r="J80" s="223">
        <v>3.5999999999999997E-2</v>
      </c>
    </row>
    <row r="81" spans="1:10" ht="27.75" customHeight="1" x14ac:dyDescent="0.25">
      <c r="A81" s="145" t="s">
        <v>686</v>
      </c>
      <c r="B81" s="41" t="s">
        <v>917</v>
      </c>
      <c r="C81" s="146">
        <v>0</v>
      </c>
      <c r="D81" s="217">
        <v>1.3420000000000001</v>
      </c>
      <c r="E81" s="218">
        <v>0.254</v>
      </c>
      <c r="F81" s="219">
        <v>1.9E-2</v>
      </c>
      <c r="G81" s="220">
        <v>25881.74</v>
      </c>
      <c r="H81" s="220">
        <v>3.76</v>
      </c>
      <c r="I81" s="220">
        <v>5.22</v>
      </c>
      <c r="J81" s="223">
        <v>3.5999999999999997E-2</v>
      </c>
    </row>
    <row r="82" spans="1:10" ht="27.75" customHeight="1" x14ac:dyDescent="0.25">
      <c r="A82" s="145" t="s">
        <v>478</v>
      </c>
      <c r="B82" s="41" t="s">
        <v>957</v>
      </c>
      <c r="C82" s="146" t="s">
        <v>464</v>
      </c>
      <c r="D82" s="224">
        <v>6.8040000000000003</v>
      </c>
      <c r="E82" s="225">
        <v>1.8129999999999999</v>
      </c>
      <c r="F82" s="219">
        <v>1.1299999999999999</v>
      </c>
      <c r="G82" s="221">
        <v>0</v>
      </c>
      <c r="H82" s="221">
        <v>0</v>
      </c>
      <c r="I82" s="221">
        <v>0</v>
      </c>
      <c r="J82" s="222">
        <v>0</v>
      </c>
    </row>
    <row r="83" spans="1:10" ht="27.75" customHeight="1" x14ac:dyDescent="0.25">
      <c r="A83" s="145" t="s">
        <v>479</v>
      </c>
      <c r="B83" s="41" t="s">
        <v>1002</v>
      </c>
      <c r="C83" s="146">
        <v>0</v>
      </c>
      <c r="D83" s="217">
        <v>-2.762</v>
      </c>
      <c r="E83" s="218">
        <v>-0.64400000000000002</v>
      </c>
      <c r="F83" s="219">
        <v>-5.0999999999999997E-2</v>
      </c>
      <c r="G83" s="226">
        <v>0</v>
      </c>
      <c r="H83" s="221">
        <v>0</v>
      </c>
      <c r="I83" s="221">
        <v>0</v>
      </c>
      <c r="J83" s="222">
        <v>0</v>
      </c>
    </row>
    <row r="84" spans="1:10" ht="27.75" customHeight="1" x14ac:dyDescent="0.25">
      <c r="A84" s="145" t="s">
        <v>480</v>
      </c>
      <c r="B84" s="41" t="s">
        <v>1003</v>
      </c>
      <c r="C84" s="146">
        <v>0</v>
      </c>
      <c r="D84" s="217">
        <v>-2.7080000000000002</v>
      </c>
      <c r="E84" s="218">
        <v>-0.621</v>
      </c>
      <c r="F84" s="219">
        <v>-4.9000000000000002E-2</v>
      </c>
      <c r="G84" s="226">
        <v>0</v>
      </c>
      <c r="H84" s="221">
        <v>0</v>
      </c>
      <c r="I84" s="221">
        <v>0</v>
      </c>
      <c r="J84" s="222">
        <v>0</v>
      </c>
    </row>
    <row r="85" spans="1:10" ht="27.75" customHeight="1" x14ac:dyDescent="0.25">
      <c r="A85" s="145" t="s">
        <v>481</v>
      </c>
      <c r="B85" s="41" t="s">
        <v>1004</v>
      </c>
      <c r="C85" s="146">
        <v>0</v>
      </c>
      <c r="D85" s="217">
        <v>-2.762</v>
      </c>
      <c r="E85" s="218">
        <v>-0.64400000000000002</v>
      </c>
      <c r="F85" s="219">
        <v>-5.0999999999999997E-2</v>
      </c>
      <c r="G85" s="226">
        <v>0</v>
      </c>
      <c r="H85" s="221">
        <v>0</v>
      </c>
      <c r="I85" s="221">
        <v>0</v>
      </c>
      <c r="J85" s="223">
        <v>0.09</v>
      </c>
    </row>
    <row r="86" spans="1:10" ht="27.75" customHeight="1" x14ac:dyDescent="0.25">
      <c r="A86" s="145" t="s">
        <v>482</v>
      </c>
      <c r="B86" s="41" t="s">
        <v>1005</v>
      </c>
      <c r="C86" s="146">
        <v>0</v>
      </c>
      <c r="D86" s="217">
        <v>-2.7080000000000002</v>
      </c>
      <c r="E86" s="218">
        <v>-0.621</v>
      </c>
      <c r="F86" s="219">
        <v>-4.9000000000000002E-2</v>
      </c>
      <c r="G86" s="226">
        <v>0</v>
      </c>
      <c r="H86" s="221">
        <v>0</v>
      </c>
      <c r="I86" s="221">
        <v>0</v>
      </c>
      <c r="J86" s="223">
        <v>8.4000000000000005E-2</v>
      </c>
    </row>
    <row r="87" spans="1:10" ht="27.75" customHeight="1" x14ac:dyDescent="0.25">
      <c r="A87" s="145" t="s">
        <v>483</v>
      </c>
      <c r="B87" s="41" t="s">
        <v>1006</v>
      </c>
      <c r="C87" s="146">
        <v>0</v>
      </c>
      <c r="D87" s="217">
        <v>-2.5169999999999999</v>
      </c>
      <c r="E87" s="218">
        <v>-0.52900000000000003</v>
      </c>
      <c r="F87" s="219">
        <v>-0.04</v>
      </c>
      <c r="G87" s="220">
        <v>67.13</v>
      </c>
      <c r="H87" s="221">
        <v>0</v>
      </c>
      <c r="I87" s="221">
        <v>0</v>
      </c>
      <c r="J87" s="223">
        <v>9.7000000000000003E-2</v>
      </c>
    </row>
    <row r="88" spans="1:10" ht="27.75" customHeight="1" x14ac:dyDescent="0.25">
      <c r="A88" s="145" t="s">
        <v>643</v>
      </c>
      <c r="B88" s="41" t="s">
        <v>872</v>
      </c>
      <c r="C88" s="146" t="s">
        <v>690</v>
      </c>
      <c r="D88" s="217">
        <v>2.4159999999999999</v>
      </c>
      <c r="E88" s="218">
        <v>0.56399999999999995</v>
      </c>
      <c r="F88" s="219">
        <v>4.4999999999999998E-2</v>
      </c>
      <c r="G88" s="220">
        <v>7.3</v>
      </c>
      <c r="H88" s="221">
        <v>0</v>
      </c>
      <c r="I88" s="221">
        <v>0</v>
      </c>
      <c r="J88" s="222">
        <v>0</v>
      </c>
    </row>
    <row r="89" spans="1:10" ht="27.75" customHeight="1" x14ac:dyDescent="0.25">
      <c r="A89" s="145" t="s">
        <v>644</v>
      </c>
      <c r="B89" s="41" t="s">
        <v>957</v>
      </c>
      <c r="C89" s="146" t="s">
        <v>462</v>
      </c>
      <c r="D89" s="217">
        <v>2.4159999999999999</v>
      </c>
      <c r="E89" s="218">
        <v>0.56399999999999995</v>
      </c>
      <c r="F89" s="219">
        <v>4.4999999999999998E-2</v>
      </c>
      <c r="G89" s="221">
        <v>0</v>
      </c>
      <c r="H89" s="221">
        <v>0</v>
      </c>
      <c r="I89" s="221">
        <v>0</v>
      </c>
      <c r="J89" s="222">
        <v>0</v>
      </c>
    </row>
    <row r="90" spans="1:10" ht="27.75" customHeight="1" x14ac:dyDescent="0.25">
      <c r="A90" s="145" t="s">
        <v>645</v>
      </c>
      <c r="B90" s="41" t="s">
        <v>957</v>
      </c>
      <c r="C90" s="146" t="s">
        <v>691</v>
      </c>
      <c r="D90" s="217">
        <v>2.4630000000000001</v>
      </c>
      <c r="E90" s="218">
        <v>0.57499999999999996</v>
      </c>
      <c r="F90" s="219">
        <v>4.5999999999999999E-2</v>
      </c>
      <c r="G90" s="220">
        <v>3.88</v>
      </c>
      <c r="H90" s="221">
        <v>0</v>
      </c>
      <c r="I90" s="221">
        <v>0</v>
      </c>
      <c r="J90" s="222">
        <v>0</v>
      </c>
    </row>
    <row r="91" spans="1:10" ht="27.75" customHeight="1" x14ac:dyDescent="0.25">
      <c r="A91" s="145" t="s">
        <v>646</v>
      </c>
      <c r="B91" s="41" t="s">
        <v>886</v>
      </c>
      <c r="C91" s="146" t="s">
        <v>691</v>
      </c>
      <c r="D91" s="217">
        <v>2.4630000000000001</v>
      </c>
      <c r="E91" s="218">
        <v>0.57499999999999996</v>
      </c>
      <c r="F91" s="219">
        <v>4.5999999999999999E-2</v>
      </c>
      <c r="G91" s="220">
        <v>5.88</v>
      </c>
      <c r="H91" s="221">
        <v>0</v>
      </c>
      <c r="I91" s="221">
        <v>0</v>
      </c>
      <c r="J91" s="222">
        <v>0</v>
      </c>
    </row>
    <row r="92" spans="1:10" ht="27.75" customHeight="1" x14ac:dyDescent="0.25">
      <c r="A92" s="145" t="s">
        <v>647</v>
      </c>
      <c r="B92" s="41" t="s">
        <v>887</v>
      </c>
      <c r="C92" s="146" t="s">
        <v>691</v>
      </c>
      <c r="D92" s="217">
        <v>2.4630000000000001</v>
      </c>
      <c r="E92" s="218">
        <v>0.57499999999999996</v>
      </c>
      <c r="F92" s="219">
        <v>4.5999999999999999E-2</v>
      </c>
      <c r="G92" s="220">
        <v>14.86</v>
      </c>
      <c r="H92" s="221">
        <v>0</v>
      </c>
      <c r="I92" s="221">
        <v>0</v>
      </c>
      <c r="J92" s="222">
        <v>0</v>
      </c>
    </row>
    <row r="93" spans="1:10" ht="27.75" customHeight="1" x14ac:dyDescent="0.25">
      <c r="A93" s="145" t="s">
        <v>648</v>
      </c>
      <c r="B93" s="41" t="s">
        <v>888</v>
      </c>
      <c r="C93" s="146" t="s">
        <v>691</v>
      </c>
      <c r="D93" s="217">
        <v>2.4630000000000001</v>
      </c>
      <c r="E93" s="218">
        <v>0.57499999999999996</v>
      </c>
      <c r="F93" s="219">
        <v>4.5999999999999999E-2</v>
      </c>
      <c r="G93" s="220">
        <v>31.36</v>
      </c>
      <c r="H93" s="221">
        <v>0</v>
      </c>
      <c r="I93" s="221">
        <v>0</v>
      </c>
      <c r="J93" s="222">
        <v>0</v>
      </c>
    </row>
    <row r="94" spans="1:10" ht="27.75" customHeight="1" x14ac:dyDescent="0.25">
      <c r="A94" s="145" t="s">
        <v>649</v>
      </c>
      <c r="B94" s="41" t="s">
        <v>889</v>
      </c>
      <c r="C94" s="146" t="s">
        <v>691</v>
      </c>
      <c r="D94" s="217">
        <v>2.4630000000000001</v>
      </c>
      <c r="E94" s="218">
        <v>0.57499999999999996</v>
      </c>
      <c r="F94" s="219">
        <v>4.5999999999999999E-2</v>
      </c>
      <c r="G94" s="220">
        <v>92.88</v>
      </c>
      <c r="H94" s="221">
        <v>0</v>
      </c>
      <c r="I94" s="221">
        <v>0</v>
      </c>
      <c r="J94" s="222">
        <v>0</v>
      </c>
    </row>
    <row r="95" spans="1:10" ht="27.75" customHeight="1" x14ac:dyDescent="0.25">
      <c r="A95" s="145" t="s">
        <v>484</v>
      </c>
      <c r="B95" s="41" t="s">
        <v>869</v>
      </c>
      <c r="C95" s="146" t="s">
        <v>463</v>
      </c>
      <c r="D95" s="217">
        <v>2.4630000000000001</v>
      </c>
      <c r="E95" s="218">
        <v>0.57499999999999996</v>
      </c>
      <c r="F95" s="219">
        <v>4.5999999999999999E-2</v>
      </c>
      <c r="G95" s="221">
        <v>0</v>
      </c>
      <c r="H95" s="221">
        <v>0</v>
      </c>
      <c r="I95" s="221">
        <v>0</v>
      </c>
      <c r="J95" s="222">
        <v>0</v>
      </c>
    </row>
    <row r="96" spans="1:10" ht="27.75" customHeight="1" x14ac:dyDescent="0.25">
      <c r="A96" s="145" t="s">
        <v>650</v>
      </c>
      <c r="B96" s="41" t="s">
        <v>873</v>
      </c>
      <c r="C96" s="146">
        <v>0</v>
      </c>
      <c r="D96" s="217">
        <v>1.706</v>
      </c>
      <c r="E96" s="218">
        <v>0.38700000000000001</v>
      </c>
      <c r="F96" s="219">
        <v>3.1E-2</v>
      </c>
      <c r="G96" s="220">
        <v>5.88</v>
      </c>
      <c r="H96" s="220">
        <v>1.35</v>
      </c>
      <c r="I96" s="220">
        <v>2.42</v>
      </c>
      <c r="J96" s="223">
        <v>5.2999999999999999E-2</v>
      </c>
    </row>
    <row r="97" spans="1:10" ht="27.75" customHeight="1" x14ac:dyDescent="0.25">
      <c r="A97" s="145" t="s">
        <v>651</v>
      </c>
      <c r="B97" s="41" t="s">
        <v>874</v>
      </c>
      <c r="C97" s="146">
        <v>0</v>
      </c>
      <c r="D97" s="217">
        <v>1.706</v>
      </c>
      <c r="E97" s="218">
        <v>0.38700000000000001</v>
      </c>
      <c r="F97" s="219">
        <v>3.1E-2</v>
      </c>
      <c r="G97" s="220">
        <v>150.97999999999999</v>
      </c>
      <c r="H97" s="220">
        <v>1.35</v>
      </c>
      <c r="I97" s="220">
        <v>2.42</v>
      </c>
      <c r="J97" s="223">
        <v>5.2999999999999999E-2</v>
      </c>
    </row>
    <row r="98" spans="1:10" ht="27.75" customHeight="1" x14ac:dyDescent="0.25">
      <c r="A98" s="145" t="s">
        <v>652</v>
      </c>
      <c r="B98" s="41" t="s">
        <v>875</v>
      </c>
      <c r="C98" s="146">
        <v>0</v>
      </c>
      <c r="D98" s="217">
        <v>1.706</v>
      </c>
      <c r="E98" s="218">
        <v>0.38700000000000001</v>
      </c>
      <c r="F98" s="219">
        <v>3.1E-2</v>
      </c>
      <c r="G98" s="220">
        <v>249.13</v>
      </c>
      <c r="H98" s="220">
        <v>1.35</v>
      </c>
      <c r="I98" s="220">
        <v>2.42</v>
      </c>
      <c r="J98" s="223">
        <v>5.2999999999999999E-2</v>
      </c>
    </row>
    <row r="99" spans="1:10" ht="27.75" customHeight="1" x14ac:dyDescent="0.25">
      <c r="A99" s="145" t="s">
        <v>653</v>
      </c>
      <c r="B99" s="41" t="s">
        <v>876</v>
      </c>
      <c r="C99" s="146">
        <v>0</v>
      </c>
      <c r="D99" s="217">
        <v>1.706</v>
      </c>
      <c r="E99" s="218">
        <v>0.38700000000000001</v>
      </c>
      <c r="F99" s="219">
        <v>3.1E-2</v>
      </c>
      <c r="G99" s="220">
        <v>395.31</v>
      </c>
      <c r="H99" s="220">
        <v>1.35</v>
      </c>
      <c r="I99" s="220">
        <v>2.42</v>
      </c>
      <c r="J99" s="223">
        <v>5.2999999999999999E-2</v>
      </c>
    </row>
    <row r="100" spans="1:10" ht="27.75" customHeight="1" x14ac:dyDescent="0.25">
      <c r="A100" s="145" t="s">
        <v>654</v>
      </c>
      <c r="B100" s="41" t="s">
        <v>877</v>
      </c>
      <c r="C100" s="146">
        <v>0</v>
      </c>
      <c r="D100" s="217">
        <v>1.706</v>
      </c>
      <c r="E100" s="218">
        <v>0.38700000000000001</v>
      </c>
      <c r="F100" s="219">
        <v>3.1E-2</v>
      </c>
      <c r="G100" s="220">
        <v>844.76</v>
      </c>
      <c r="H100" s="220">
        <v>1.35</v>
      </c>
      <c r="I100" s="220">
        <v>2.42</v>
      </c>
      <c r="J100" s="223">
        <v>5.2999999999999999E-2</v>
      </c>
    </row>
    <row r="101" spans="1:10" ht="27.75" customHeight="1" x14ac:dyDescent="0.25">
      <c r="A101" s="145" t="s">
        <v>655</v>
      </c>
      <c r="B101" s="41" t="s">
        <v>1007</v>
      </c>
      <c r="C101" s="146">
        <v>0</v>
      </c>
      <c r="D101" s="217">
        <v>1.7350000000000001</v>
      </c>
      <c r="E101" s="218">
        <v>0.37</v>
      </c>
      <c r="F101" s="219">
        <v>2.8000000000000001E-2</v>
      </c>
      <c r="G101" s="220">
        <v>6.67</v>
      </c>
      <c r="H101" s="220">
        <v>2.42</v>
      </c>
      <c r="I101" s="220">
        <v>3.47</v>
      </c>
      <c r="J101" s="223">
        <v>5.3999999999999999E-2</v>
      </c>
    </row>
    <row r="102" spans="1:10" ht="27.75" customHeight="1" x14ac:dyDescent="0.25">
      <c r="A102" s="145" t="s">
        <v>656</v>
      </c>
      <c r="B102" s="41" t="s">
        <v>878</v>
      </c>
      <c r="C102" s="146">
        <v>0</v>
      </c>
      <c r="D102" s="217">
        <v>1.7350000000000001</v>
      </c>
      <c r="E102" s="218">
        <v>0.37</v>
      </c>
      <c r="F102" s="219">
        <v>2.8000000000000001E-2</v>
      </c>
      <c r="G102" s="220">
        <v>219.59</v>
      </c>
      <c r="H102" s="220">
        <v>2.42</v>
      </c>
      <c r="I102" s="220">
        <v>3.47</v>
      </c>
      <c r="J102" s="223">
        <v>5.3999999999999999E-2</v>
      </c>
    </row>
    <row r="103" spans="1:10" ht="27.75" customHeight="1" x14ac:dyDescent="0.25">
      <c r="A103" s="145" t="s">
        <v>657</v>
      </c>
      <c r="B103" s="41" t="s">
        <v>879</v>
      </c>
      <c r="C103" s="146">
        <v>0</v>
      </c>
      <c r="D103" s="217">
        <v>1.7350000000000001</v>
      </c>
      <c r="E103" s="218">
        <v>0.37</v>
      </c>
      <c r="F103" s="219">
        <v>2.8000000000000001E-2</v>
      </c>
      <c r="G103" s="220">
        <v>363.62</v>
      </c>
      <c r="H103" s="220">
        <v>2.42</v>
      </c>
      <c r="I103" s="220">
        <v>3.47</v>
      </c>
      <c r="J103" s="223">
        <v>5.3999999999999999E-2</v>
      </c>
    </row>
    <row r="104" spans="1:10" ht="27.75" customHeight="1" x14ac:dyDescent="0.25">
      <c r="A104" s="145" t="s">
        <v>658</v>
      </c>
      <c r="B104" s="41" t="s">
        <v>880</v>
      </c>
      <c r="C104" s="146">
        <v>0</v>
      </c>
      <c r="D104" s="217">
        <v>1.7350000000000001</v>
      </c>
      <c r="E104" s="218">
        <v>0.37</v>
      </c>
      <c r="F104" s="219">
        <v>2.8000000000000001E-2</v>
      </c>
      <c r="G104" s="220">
        <v>578.11</v>
      </c>
      <c r="H104" s="220">
        <v>2.42</v>
      </c>
      <c r="I104" s="220">
        <v>3.47</v>
      </c>
      <c r="J104" s="223">
        <v>5.3999999999999999E-2</v>
      </c>
    </row>
    <row r="105" spans="1:10" ht="27.75" customHeight="1" x14ac:dyDescent="0.25">
      <c r="A105" s="145" t="s">
        <v>659</v>
      </c>
      <c r="B105" s="41" t="s">
        <v>881</v>
      </c>
      <c r="C105" s="146">
        <v>0</v>
      </c>
      <c r="D105" s="217">
        <v>1.7350000000000001</v>
      </c>
      <c r="E105" s="218">
        <v>0.37</v>
      </c>
      <c r="F105" s="219">
        <v>2.8000000000000001E-2</v>
      </c>
      <c r="G105" s="220">
        <v>1237.6400000000001</v>
      </c>
      <c r="H105" s="220">
        <v>2.42</v>
      </c>
      <c r="I105" s="220">
        <v>3.47</v>
      </c>
      <c r="J105" s="223">
        <v>5.3999999999999999E-2</v>
      </c>
    </row>
    <row r="106" spans="1:10" ht="27.75" customHeight="1" x14ac:dyDescent="0.25">
      <c r="A106" s="145" t="s">
        <v>660</v>
      </c>
      <c r="B106" s="41" t="s">
        <v>1008</v>
      </c>
      <c r="C106" s="146">
        <v>0</v>
      </c>
      <c r="D106" s="217">
        <v>1.165</v>
      </c>
      <c r="E106" s="218">
        <v>0.221</v>
      </c>
      <c r="F106" s="219">
        <v>1.6E-2</v>
      </c>
      <c r="G106" s="220">
        <v>64.84</v>
      </c>
      <c r="H106" s="220">
        <v>3.27</v>
      </c>
      <c r="I106" s="220">
        <v>4.53</v>
      </c>
      <c r="J106" s="223">
        <v>3.1E-2</v>
      </c>
    </row>
    <row r="107" spans="1:10" ht="27.75" customHeight="1" x14ac:dyDescent="0.25">
      <c r="A107" s="145" t="s">
        <v>661</v>
      </c>
      <c r="B107" s="41" t="s">
        <v>1009</v>
      </c>
      <c r="C107" s="146">
        <v>0</v>
      </c>
      <c r="D107" s="217">
        <v>1.165</v>
      </c>
      <c r="E107" s="218">
        <v>0.221</v>
      </c>
      <c r="F107" s="219">
        <v>1.6E-2</v>
      </c>
      <c r="G107" s="220">
        <v>1254.76</v>
      </c>
      <c r="H107" s="220">
        <v>3.27</v>
      </c>
      <c r="I107" s="220">
        <v>4.53</v>
      </c>
      <c r="J107" s="223">
        <v>3.1E-2</v>
      </c>
    </row>
    <row r="108" spans="1:10" ht="27.75" customHeight="1" x14ac:dyDescent="0.25">
      <c r="A108" s="145" t="s">
        <v>662</v>
      </c>
      <c r="B108" s="41" t="s">
        <v>1010</v>
      </c>
      <c r="C108" s="146">
        <v>0</v>
      </c>
      <c r="D108" s="217">
        <v>1.165</v>
      </c>
      <c r="E108" s="218">
        <v>0.221</v>
      </c>
      <c r="F108" s="219">
        <v>1.6E-2</v>
      </c>
      <c r="G108" s="220">
        <v>3751</v>
      </c>
      <c r="H108" s="220">
        <v>3.27</v>
      </c>
      <c r="I108" s="220">
        <v>4.53</v>
      </c>
      <c r="J108" s="223">
        <v>3.1E-2</v>
      </c>
    </row>
    <row r="109" spans="1:10" ht="27.75" customHeight="1" x14ac:dyDescent="0.25">
      <c r="A109" s="145" t="s">
        <v>663</v>
      </c>
      <c r="B109" s="41" t="s">
        <v>882</v>
      </c>
      <c r="C109" s="146">
        <v>0</v>
      </c>
      <c r="D109" s="217">
        <v>1.165</v>
      </c>
      <c r="E109" s="218">
        <v>0.221</v>
      </c>
      <c r="F109" s="219">
        <v>1.6E-2</v>
      </c>
      <c r="G109" s="220">
        <v>8534.4</v>
      </c>
      <c r="H109" s="220">
        <v>3.27</v>
      </c>
      <c r="I109" s="220">
        <v>4.53</v>
      </c>
      <c r="J109" s="223">
        <v>3.1E-2</v>
      </c>
    </row>
    <row r="110" spans="1:10" ht="27.75" customHeight="1" x14ac:dyDescent="0.25">
      <c r="A110" s="145" t="s">
        <v>664</v>
      </c>
      <c r="B110" s="41" t="s">
        <v>957</v>
      </c>
      <c r="C110" s="146">
        <v>0</v>
      </c>
      <c r="D110" s="217">
        <v>1.165</v>
      </c>
      <c r="E110" s="218">
        <v>0.221</v>
      </c>
      <c r="F110" s="219">
        <v>1.6E-2</v>
      </c>
      <c r="G110" s="220">
        <v>22468.52</v>
      </c>
      <c r="H110" s="220">
        <v>3.27</v>
      </c>
      <c r="I110" s="220">
        <v>4.53</v>
      </c>
      <c r="J110" s="223">
        <v>3.1E-2</v>
      </c>
    </row>
    <row r="111" spans="1:10" ht="27.75" customHeight="1" x14ac:dyDescent="0.25">
      <c r="A111" s="145" t="s">
        <v>485</v>
      </c>
      <c r="B111" s="41" t="s">
        <v>957</v>
      </c>
      <c r="C111" s="146" t="s">
        <v>464</v>
      </c>
      <c r="D111" s="224">
        <v>5.907</v>
      </c>
      <c r="E111" s="225">
        <v>1.5740000000000001</v>
      </c>
      <c r="F111" s="219">
        <v>0.98099999999999998</v>
      </c>
      <c r="G111" s="221">
        <v>0</v>
      </c>
      <c r="H111" s="221">
        <v>0</v>
      </c>
      <c r="I111" s="221">
        <v>0</v>
      </c>
      <c r="J111" s="222">
        <v>0</v>
      </c>
    </row>
    <row r="112" spans="1:10" ht="27.75" customHeight="1" x14ac:dyDescent="0.25">
      <c r="A112" s="145" t="s">
        <v>486</v>
      </c>
      <c r="B112" s="41" t="s">
        <v>957</v>
      </c>
      <c r="C112" s="146">
        <v>0</v>
      </c>
      <c r="D112" s="217">
        <v>-2.3969999999999998</v>
      </c>
      <c r="E112" s="218">
        <v>-0.55900000000000005</v>
      </c>
      <c r="F112" s="219">
        <v>-4.4999999999999998E-2</v>
      </c>
      <c r="G112" s="226">
        <v>0</v>
      </c>
      <c r="H112" s="221">
        <v>0</v>
      </c>
      <c r="I112" s="221">
        <v>0</v>
      </c>
      <c r="J112" s="222">
        <v>0</v>
      </c>
    </row>
    <row r="113" spans="1:10" ht="27.75" customHeight="1" x14ac:dyDescent="0.25">
      <c r="A113" s="145" t="s">
        <v>487</v>
      </c>
      <c r="B113" s="41" t="s">
        <v>957</v>
      </c>
      <c r="C113" s="146">
        <v>0</v>
      </c>
      <c r="D113" s="217">
        <v>-2.351</v>
      </c>
      <c r="E113" s="218">
        <v>-0.54</v>
      </c>
      <c r="F113" s="219">
        <v>-4.2999999999999997E-2</v>
      </c>
      <c r="G113" s="226">
        <v>0</v>
      </c>
      <c r="H113" s="221">
        <v>0</v>
      </c>
      <c r="I113" s="221">
        <v>0</v>
      </c>
      <c r="J113" s="222">
        <v>0</v>
      </c>
    </row>
    <row r="114" spans="1:10" ht="27.75" customHeight="1" x14ac:dyDescent="0.25">
      <c r="A114" s="145" t="s">
        <v>488</v>
      </c>
      <c r="B114" s="41" t="s">
        <v>957</v>
      </c>
      <c r="C114" s="146">
        <v>0</v>
      </c>
      <c r="D114" s="217">
        <v>-2.3969999999999998</v>
      </c>
      <c r="E114" s="218">
        <v>-0.55900000000000005</v>
      </c>
      <c r="F114" s="219">
        <v>-4.4999999999999998E-2</v>
      </c>
      <c r="G114" s="226">
        <v>0</v>
      </c>
      <c r="H114" s="221">
        <v>0</v>
      </c>
      <c r="I114" s="221">
        <v>0</v>
      </c>
      <c r="J114" s="223">
        <v>7.8E-2</v>
      </c>
    </row>
    <row r="115" spans="1:10" ht="27.75" customHeight="1" x14ac:dyDescent="0.25">
      <c r="A115" s="145" t="s">
        <v>489</v>
      </c>
      <c r="B115" s="41" t="s">
        <v>957</v>
      </c>
      <c r="C115" s="146">
        <v>0</v>
      </c>
      <c r="D115" s="217">
        <v>-2.351</v>
      </c>
      <c r="E115" s="218">
        <v>-0.54</v>
      </c>
      <c r="F115" s="219">
        <v>-4.2999999999999997E-2</v>
      </c>
      <c r="G115" s="226">
        <v>0</v>
      </c>
      <c r="H115" s="221">
        <v>0</v>
      </c>
      <c r="I115" s="221">
        <v>0</v>
      </c>
      <c r="J115" s="223">
        <v>7.1999999999999995E-2</v>
      </c>
    </row>
    <row r="116" spans="1:10" ht="27.75" customHeight="1" x14ac:dyDescent="0.25">
      <c r="A116" s="145" t="s">
        <v>490</v>
      </c>
      <c r="B116" s="41" t="s">
        <v>1011</v>
      </c>
      <c r="C116" s="146">
        <v>0</v>
      </c>
      <c r="D116" s="217">
        <v>-2.1850000000000001</v>
      </c>
      <c r="E116" s="218">
        <v>-0.45900000000000002</v>
      </c>
      <c r="F116" s="219">
        <v>-3.5000000000000003E-2</v>
      </c>
      <c r="G116" s="220">
        <v>58.28</v>
      </c>
      <c r="H116" s="221">
        <v>0</v>
      </c>
      <c r="I116" s="221">
        <v>0</v>
      </c>
      <c r="J116" s="223">
        <v>8.4000000000000005E-2</v>
      </c>
    </row>
    <row r="117" spans="1:10" ht="27.75" customHeight="1" x14ac:dyDescent="0.25">
      <c r="A117" s="145" t="s">
        <v>621</v>
      </c>
      <c r="B117" s="41" t="s">
        <v>957</v>
      </c>
      <c r="C117" s="146" t="s">
        <v>690</v>
      </c>
      <c r="D117" s="217">
        <v>2.2570000000000001</v>
      </c>
      <c r="E117" s="218">
        <v>0.52700000000000002</v>
      </c>
      <c r="F117" s="219">
        <v>4.2000000000000003E-2</v>
      </c>
      <c r="G117" s="220">
        <v>6.86</v>
      </c>
      <c r="H117" s="221">
        <v>0</v>
      </c>
      <c r="I117" s="221">
        <v>0</v>
      </c>
      <c r="J117" s="222">
        <v>0</v>
      </c>
    </row>
    <row r="118" spans="1:10" ht="27.75" customHeight="1" x14ac:dyDescent="0.25">
      <c r="A118" s="145" t="s">
        <v>622</v>
      </c>
      <c r="B118" s="41" t="s">
        <v>957</v>
      </c>
      <c r="C118" s="146" t="s">
        <v>462</v>
      </c>
      <c r="D118" s="217">
        <v>2.2570000000000001</v>
      </c>
      <c r="E118" s="218">
        <v>0.52700000000000002</v>
      </c>
      <c r="F118" s="219">
        <v>4.2000000000000003E-2</v>
      </c>
      <c r="G118" s="221">
        <v>0</v>
      </c>
      <c r="H118" s="221">
        <v>0</v>
      </c>
      <c r="I118" s="221">
        <v>0</v>
      </c>
      <c r="J118" s="222">
        <v>0</v>
      </c>
    </row>
    <row r="119" spans="1:10" ht="27.75" customHeight="1" x14ac:dyDescent="0.25">
      <c r="A119" s="145" t="s">
        <v>623</v>
      </c>
      <c r="B119" s="41" t="s">
        <v>957</v>
      </c>
      <c r="C119" s="146" t="s">
        <v>691</v>
      </c>
      <c r="D119" s="217">
        <v>2.2999999999999998</v>
      </c>
      <c r="E119" s="218">
        <v>0.53700000000000003</v>
      </c>
      <c r="F119" s="219">
        <v>4.2999999999999997E-2</v>
      </c>
      <c r="G119" s="220">
        <v>3.65</v>
      </c>
      <c r="H119" s="221">
        <v>0</v>
      </c>
      <c r="I119" s="221">
        <v>0</v>
      </c>
      <c r="J119" s="222">
        <v>0</v>
      </c>
    </row>
    <row r="120" spans="1:10" ht="27.75" customHeight="1" x14ac:dyDescent="0.25">
      <c r="A120" s="145" t="s">
        <v>624</v>
      </c>
      <c r="B120" s="41" t="s">
        <v>957</v>
      </c>
      <c r="C120" s="146" t="s">
        <v>691</v>
      </c>
      <c r="D120" s="217">
        <v>2.2999999999999998</v>
      </c>
      <c r="E120" s="218">
        <v>0.53700000000000003</v>
      </c>
      <c r="F120" s="219">
        <v>4.2999999999999997E-2</v>
      </c>
      <c r="G120" s="220">
        <v>5.52</v>
      </c>
      <c r="H120" s="221">
        <v>0</v>
      </c>
      <c r="I120" s="221">
        <v>0</v>
      </c>
      <c r="J120" s="222">
        <v>0</v>
      </c>
    </row>
    <row r="121" spans="1:10" ht="27.75" customHeight="1" x14ac:dyDescent="0.25">
      <c r="A121" s="145" t="s">
        <v>625</v>
      </c>
      <c r="B121" s="41" t="s">
        <v>957</v>
      </c>
      <c r="C121" s="146" t="s">
        <v>691</v>
      </c>
      <c r="D121" s="217">
        <v>2.2999999999999998</v>
      </c>
      <c r="E121" s="218">
        <v>0.53700000000000003</v>
      </c>
      <c r="F121" s="219">
        <v>4.2999999999999997E-2</v>
      </c>
      <c r="G121" s="220">
        <v>13.91</v>
      </c>
      <c r="H121" s="221">
        <v>0</v>
      </c>
      <c r="I121" s="221">
        <v>0</v>
      </c>
      <c r="J121" s="222">
        <v>0</v>
      </c>
    </row>
    <row r="122" spans="1:10" ht="27.75" customHeight="1" x14ac:dyDescent="0.25">
      <c r="A122" s="145" t="s">
        <v>626</v>
      </c>
      <c r="B122" s="41" t="s">
        <v>957</v>
      </c>
      <c r="C122" s="146" t="s">
        <v>691</v>
      </c>
      <c r="D122" s="217">
        <v>2.2999999999999998</v>
      </c>
      <c r="E122" s="218">
        <v>0.53700000000000003</v>
      </c>
      <c r="F122" s="219">
        <v>4.2999999999999997E-2</v>
      </c>
      <c r="G122" s="220">
        <v>29.33</v>
      </c>
      <c r="H122" s="221">
        <v>0</v>
      </c>
      <c r="I122" s="221">
        <v>0</v>
      </c>
      <c r="J122" s="222">
        <v>0</v>
      </c>
    </row>
    <row r="123" spans="1:10" ht="27.75" customHeight="1" x14ac:dyDescent="0.25">
      <c r="A123" s="145" t="s">
        <v>627</v>
      </c>
      <c r="B123" s="41" t="s">
        <v>957</v>
      </c>
      <c r="C123" s="146" t="s">
        <v>691</v>
      </c>
      <c r="D123" s="217">
        <v>2.2999999999999998</v>
      </c>
      <c r="E123" s="218">
        <v>0.53700000000000003</v>
      </c>
      <c r="F123" s="219">
        <v>4.2999999999999997E-2</v>
      </c>
      <c r="G123" s="220">
        <v>86.78</v>
      </c>
      <c r="H123" s="221">
        <v>0</v>
      </c>
      <c r="I123" s="221">
        <v>0</v>
      </c>
      <c r="J123" s="222">
        <v>0</v>
      </c>
    </row>
    <row r="124" spans="1:10" ht="27.75" customHeight="1" x14ac:dyDescent="0.25">
      <c r="A124" s="145" t="s">
        <v>491</v>
      </c>
      <c r="B124" s="41" t="s">
        <v>957</v>
      </c>
      <c r="C124" s="146" t="s">
        <v>463</v>
      </c>
      <c r="D124" s="217">
        <v>2.2999999999999998</v>
      </c>
      <c r="E124" s="218">
        <v>0.53700000000000003</v>
      </c>
      <c r="F124" s="219">
        <v>4.2999999999999997E-2</v>
      </c>
      <c r="G124" s="221">
        <v>0</v>
      </c>
      <c r="H124" s="221">
        <v>0</v>
      </c>
      <c r="I124" s="221">
        <v>0</v>
      </c>
      <c r="J124" s="222">
        <v>0</v>
      </c>
    </row>
    <row r="125" spans="1:10" ht="27.75" customHeight="1" x14ac:dyDescent="0.25">
      <c r="A125" s="145" t="s">
        <v>628</v>
      </c>
      <c r="B125" s="41" t="s">
        <v>957</v>
      </c>
      <c r="C125" s="146">
        <v>0</v>
      </c>
      <c r="D125" s="217">
        <v>1.5940000000000001</v>
      </c>
      <c r="E125" s="218">
        <v>0.36199999999999999</v>
      </c>
      <c r="F125" s="219">
        <v>2.9000000000000001E-2</v>
      </c>
      <c r="G125" s="220">
        <v>5.52</v>
      </c>
      <c r="H125" s="220">
        <v>1.26</v>
      </c>
      <c r="I125" s="220">
        <v>2.2599999999999998</v>
      </c>
      <c r="J125" s="223">
        <v>0.05</v>
      </c>
    </row>
    <row r="126" spans="1:10" ht="27.75" customHeight="1" x14ac:dyDescent="0.25">
      <c r="A126" s="145" t="s">
        <v>629</v>
      </c>
      <c r="B126" s="41" t="s">
        <v>957</v>
      </c>
      <c r="C126" s="146">
        <v>0</v>
      </c>
      <c r="D126" s="217">
        <v>1.5940000000000001</v>
      </c>
      <c r="E126" s="218">
        <v>0.36199999999999999</v>
      </c>
      <c r="F126" s="219">
        <v>2.9000000000000001E-2</v>
      </c>
      <c r="G126" s="220">
        <v>141.05000000000001</v>
      </c>
      <c r="H126" s="220">
        <v>1.26</v>
      </c>
      <c r="I126" s="220">
        <v>2.2599999999999998</v>
      </c>
      <c r="J126" s="223">
        <v>0.05</v>
      </c>
    </row>
    <row r="127" spans="1:10" ht="27.75" customHeight="1" x14ac:dyDescent="0.25">
      <c r="A127" s="145" t="s">
        <v>630</v>
      </c>
      <c r="B127" s="41" t="s">
        <v>957</v>
      </c>
      <c r="C127" s="146">
        <v>0</v>
      </c>
      <c r="D127" s="217">
        <v>1.5940000000000001</v>
      </c>
      <c r="E127" s="218">
        <v>0.36199999999999999</v>
      </c>
      <c r="F127" s="219">
        <v>2.9000000000000001E-2</v>
      </c>
      <c r="G127" s="220">
        <v>232.73</v>
      </c>
      <c r="H127" s="220">
        <v>1.26</v>
      </c>
      <c r="I127" s="220">
        <v>2.2599999999999998</v>
      </c>
      <c r="J127" s="223">
        <v>0.05</v>
      </c>
    </row>
    <row r="128" spans="1:10" ht="27.75" customHeight="1" x14ac:dyDescent="0.25">
      <c r="A128" s="145" t="s">
        <v>631</v>
      </c>
      <c r="B128" s="41" t="s">
        <v>957</v>
      </c>
      <c r="C128" s="146">
        <v>0</v>
      </c>
      <c r="D128" s="217">
        <v>1.5940000000000001</v>
      </c>
      <c r="E128" s="218">
        <v>0.36199999999999999</v>
      </c>
      <c r="F128" s="219">
        <v>2.9000000000000001E-2</v>
      </c>
      <c r="G128" s="220">
        <v>369.26</v>
      </c>
      <c r="H128" s="220">
        <v>1.26</v>
      </c>
      <c r="I128" s="220">
        <v>2.2599999999999998</v>
      </c>
      <c r="J128" s="223">
        <v>0.05</v>
      </c>
    </row>
    <row r="129" spans="1:10" ht="27.75" customHeight="1" x14ac:dyDescent="0.25">
      <c r="A129" s="145" t="s">
        <v>632</v>
      </c>
      <c r="B129" s="41" t="s">
        <v>957</v>
      </c>
      <c r="C129" s="146">
        <v>0</v>
      </c>
      <c r="D129" s="217">
        <v>1.5940000000000001</v>
      </c>
      <c r="E129" s="218">
        <v>0.36199999999999999</v>
      </c>
      <c r="F129" s="219">
        <v>2.9000000000000001E-2</v>
      </c>
      <c r="G129" s="220">
        <v>789.06</v>
      </c>
      <c r="H129" s="220">
        <v>1.26</v>
      </c>
      <c r="I129" s="220">
        <v>2.2599999999999998</v>
      </c>
      <c r="J129" s="223">
        <v>0.05</v>
      </c>
    </row>
    <row r="130" spans="1:10" ht="27.75" customHeight="1" x14ac:dyDescent="0.25">
      <c r="A130" s="145" t="s">
        <v>633</v>
      </c>
      <c r="B130" s="41" t="s">
        <v>957</v>
      </c>
      <c r="C130" s="146">
        <v>0</v>
      </c>
      <c r="D130" s="217">
        <v>1.62</v>
      </c>
      <c r="E130" s="218">
        <v>0.34499999999999997</v>
      </c>
      <c r="F130" s="219">
        <v>2.7E-2</v>
      </c>
      <c r="G130" s="220">
        <v>6.26</v>
      </c>
      <c r="H130" s="220">
        <v>2.2599999999999998</v>
      </c>
      <c r="I130" s="220">
        <v>3.24</v>
      </c>
      <c r="J130" s="223">
        <v>5.0999999999999997E-2</v>
      </c>
    </row>
    <row r="131" spans="1:10" ht="27.75" customHeight="1" x14ac:dyDescent="0.25">
      <c r="A131" s="145" t="s">
        <v>634</v>
      </c>
      <c r="B131" s="41" t="s">
        <v>957</v>
      </c>
      <c r="C131" s="146">
        <v>0</v>
      </c>
      <c r="D131" s="217">
        <v>1.62</v>
      </c>
      <c r="E131" s="218">
        <v>0.34499999999999997</v>
      </c>
      <c r="F131" s="219">
        <v>2.7E-2</v>
      </c>
      <c r="G131" s="220">
        <v>205.14</v>
      </c>
      <c r="H131" s="220">
        <v>2.2599999999999998</v>
      </c>
      <c r="I131" s="220">
        <v>3.24</v>
      </c>
      <c r="J131" s="223">
        <v>5.0999999999999997E-2</v>
      </c>
    </row>
    <row r="132" spans="1:10" ht="27.75" customHeight="1" x14ac:dyDescent="0.25">
      <c r="A132" s="145" t="s">
        <v>635</v>
      </c>
      <c r="B132" s="41" t="s">
        <v>957</v>
      </c>
      <c r="C132" s="146">
        <v>0</v>
      </c>
      <c r="D132" s="217">
        <v>1.62</v>
      </c>
      <c r="E132" s="218">
        <v>0.34499999999999997</v>
      </c>
      <c r="F132" s="219">
        <v>2.7E-2</v>
      </c>
      <c r="G132" s="220">
        <v>339.66</v>
      </c>
      <c r="H132" s="220">
        <v>2.2599999999999998</v>
      </c>
      <c r="I132" s="220">
        <v>3.24</v>
      </c>
      <c r="J132" s="223">
        <v>5.0999999999999997E-2</v>
      </c>
    </row>
    <row r="133" spans="1:10" ht="27.75" customHeight="1" x14ac:dyDescent="0.25">
      <c r="A133" s="145" t="s">
        <v>636</v>
      </c>
      <c r="B133" s="41" t="s">
        <v>957</v>
      </c>
      <c r="C133" s="146">
        <v>0</v>
      </c>
      <c r="D133" s="217">
        <v>1.62</v>
      </c>
      <c r="E133" s="218">
        <v>0.34499999999999997</v>
      </c>
      <c r="F133" s="219">
        <v>2.7E-2</v>
      </c>
      <c r="G133" s="220">
        <v>540.01</v>
      </c>
      <c r="H133" s="220">
        <v>2.2599999999999998</v>
      </c>
      <c r="I133" s="220">
        <v>3.24</v>
      </c>
      <c r="J133" s="223">
        <v>5.0999999999999997E-2</v>
      </c>
    </row>
    <row r="134" spans="1:10" ht="27.75" customHeight="1" x14ac:dyDescent="0.25">
      <c r="A134" s="145" t="s">
        <v>637</v>
      </c>
      <c r="B134" s="41" t="s">
        <v>957</v>
      </c>
      <c r="C134" s="146">
        <v>0</v>
      </c>
      <c r="D134" s="217">
        <v>1.62</v>
      </c>
      <c r="E134" s="218">
        <v>0.34499999999999997</v>
      </c>
      <c r="F134" s="219">
        <v>2.7E-2</v>
      </c>
      <c r="G134" s="220">
        <v>1156.03</v>
      </c>
      <c r="H134" s="220">
        <v>2.2599999999999998</v>
      </c>
      <c r="I134" s="220">
        <v>3.24</v>
      </c>
      <c r="J134" s="223">
        <v>5.0999999999999997E-2</v>
      </c>
    </row>
    <row r="135" spans="1:10" ht="27.75" customHeight="1" x14ac:dyDescent="0.25">
      <c r="A135" s="145" t="s">
        <v>638</v>
      </c>
      <c r="B135" s="41" t="s">
        <v>957</v>
      </c>
      <c r="C135" s="146">
        <v>0</v>
      </c>
      <c r="D135" s="217">
        <v>1.0880000000000001</v>
      </c>
      <c r="E135" s="218">
        <v>0.20599999999999999</v>
      </c>
      <c r="F135" s="219">
        <v>1.4999999999999999E-2</v>
      </c>
      <c r="G135" s="220">
        <v>60.59</v>
      </c>
      <c r="H135" s="220">
        <v>3.05</v>
      </c>
      <c r="I135" s="220">
        <v>4.2300000000000004</v>
      </c>
      <c r="J135" s="223">
        <v>2.9000000000000001E-2</v>
      </c>
    </row>
    <row r="136" spans="1:10" ht="27.75" customHeight="1" x14ac:dyDescent="0.25">
      <c r="A136" s="145" t="s">
        <v>639</v>
      </c>
      <c r="B136" s="41" t="s">
        <v>957</v>
      </c>
      <c r="C136" s="146">
        <v>0</v>
      </c>
      <c r="D136" s="217">
        <v>1.0880000000000001</v>
      </c>
      <c r="E136" s="218">
        <v>0.20599999999999999</v>
      </c>
      <c r="F136" s="219">
        <v>1.4999999999999999E-2</v>
      </c>
      <c r="G136" s="220">
        <v>1172.01</v>
      </c>
      <c r="H136" s="220">
        <v>3.05</v>
      </c>
      <c r="I136" s="220">
        <v>4.2300000000000004</v>
      </c>
      <c r="J136" s="223">
        <v>2.9000000000000001E-2</v>
      </c>
    </row>
    <row r="137" spans="1:10" ht="27.75" customHeight="1" x14ac:dyDescent="0.25">
      <c r="A137" s="145" t="s">
        <v>640</v>
      </c>
      <c r="B137" s="41" t="s">
        <v>957</v>
      </c>
      <c r="C137" s="146">
        <v>0</v>
      </c>
      <c r="D137" s="217">
        <v>1.0880000000000001</v>
      </c>
      <c r="E137" s="218">
        <v>0.20599999999999999</v>
      </c>
      <c r="F137" s="219">
        <v>1.4999999999999999E-2</v>
      </c>
      <c r="G137" s="220">
        <v>3503.58</v>
      </c>
      <c r="H137" s="220">
        <v>3.05</v>
      </c>
      <c r="I137" s="220">
        <v>4.2300000000000004</v>
      </c>
      <c r="J137" s="223">
        <v>2.9000000000000001E-2</v>
      </c>
    </row>
    <row r="138" spans="1:10" ht="27.75" customHeight="1" x14ac:dyDescent="0.25">
      <c r="A138" s="145" t="s">
        <v>641</v>
      </c>
      <c r="B138" s="41" t="s">
        <v>957</v>
      </c>
      <c r="C138" s="146">
        <v>0</v>
      </c>
      <c r="D138" s="217">
        <v>1.0880000000000001</v>
      </c>
      <c r="E138" s="218">
        <v>0.20599999999999999</v>
      </c>
      <c r="F138" s="219">
        <v>1.4999999999999999E-2</v>
      </c>
      <c r="G138" s="220">
        <v>7971.43</v>
      </c>
      <c r="H138" s="220">
        <v>3.05</v>
      </c>
      <c r="I138" s="220">
        <v>4.2300000000000004</v>
      </c>
      <c r="J138" s="223">
        <v>2.9000000000000001E-2</v>
      </c>
    </row>
    <row r="139" spans="1:10" ht="27.75" customHeight="1" x14ac:dyDescent="0.25">
      <c r="A139" s="145" t="s">
        <v>642</v>
      </c>
      <c r="B139" s="41" t="s">
        <v>957</v>
      </c>
      <c r="C139" s="146">
        <v>0</v>
      </c>
      <c r="D139" s="217">
        <v>1.0880000000000001</v>
      </c>
      <c r="E139" s="218">
        <v>0.20599999999999999</v>
      </c>
      <c r="F139" s="219">
        <v>1.4999999999999999E-2</v>
      </c>
      <c r="G139" s="220">
        <v>20986.31</v>
      </c>
      <c r="H139" s="220">
        <v>3.05</v>
      </c>
      <c r="I139" s="220">
        <v>4.2300000000000004</v>
      </c>
      <c r="J139" s="223">
        <v>2.9000000000000001E-2</v>
      </c>
    </row>
    <row r="140" spans="1:10" ht="27.75" customHeight="1" x14ac:dyDescent="0.25">
      <c r="A140" s="145" t="s">
        <v>492</v>
      </c>
      <c r="B140" s="41" t="s">
        <v>957</v>
      </c>
      <c r="C140" s="146" t="s">
        <v>464</v>
      </c>
      <c r="D140" s="224">
        <v>5.5170000000000003</v>
      </c>
      <c r="E140" s="225">
        <v>1.47</v>
      </c>
      <c r="F140" s="219">
        <v>0.91600000000000004</v>
      </c>
      <c r="G140" s="221">
        <v>0</v>
      </c>
      <c r="H140" s="221">
        <v>0</v>
      </c>
      <c r="I140" s="221">
        <v>0</v>
      </c>
      <c r="J140" s="222">
        <v>0</v>
      </c>
    </row>
    <row r="141" spans="1:10" ht="27.75" customHeight="1" x14ac:dyDescent="0.25">
      <c r="A141" s="145" t="s">
        <v>493</v>
      </c>
      <c r="B141" s="41" t="s">
        <v>957</v>
      </c>
      <c r="C141" s="146">
        <v>0</v>
      </c>
      <c r="D141" s="217">
        <v>-2.2389999999999999</v>
      </c>
      <c r="E141" s="218">
        <v>-0.52200000000000002</v>
      </c>
      <c r="F141" s="219">
        <v>-4.2000000000000003E-2</v>
      </c>
      <c r="G141" s="226">
        <v>0</v>
      </c>
      <c r="H141" s="221">
        <v>0</v>
      </c>
      <c r="I141" s="221">
        <v>0</v>
      </c>
      <c r="J141" s="222">
        <v>0</v>
      </c>
    </row>
    <row r="142" spans="1:10" ht="27.75" customHeight="1" x14ac:dyDescent="0.25">
      <c r="A142" s="145" t="s">
        <v>494</v>
      </c>
      <c r="B142" s="41" t="s">
        <v>957</v>
      </c>
      <c r="C142" s="146">
        <v>0</v>
      </c>
      <c r="D142" s="217">
        <v>-2.1960000000000002</v>
      </c>
      <c r="E142" s="218">
        <v>-0.504</v>
      </c>
      <c r="F142" s="219">
        <v>-0.04</v>
      </c>
      <c r="G142" s="226">
        <v>0</v>
      </c>
      <c r="H142" s="221">
        <v>0</v>
      </c>
      <c r="I142" s="221">
        <v>0</v>
      </c>
      <c r="J142" s="222">
        <v>0</v>
      </c>
    </row>
    <row r="143" spans="1:10" ht="27.75" customHeight="1" x14ac:dyDescent="0.25">
      <c r="A143" s="145" t="s">
        <v>495</v>
      </c>
      <c r="B143" s="41" t="s">
        <v>957</v>
      </c>
      <c r="C143" s="146">
        <v>0</v>
      </c>
      <c r="D143" s="217">
        <v>-2.2389999999999999</v>
      </c>
      <c r="E143" s="218">
        <v>-0.52200000000000002</v>
      </c>
      <c r="F143" s="219">
        <v>-4.2000000000000003E-2</v>
      </c>
      <c r="G143" s="226">
        <v>0</v>
      </c>
      <c r="H143" s="221">
        <v>0</v>
      </c>
      <c r="I143" s="221">
        <v>0</v>
      </c>
      <c r="J143" s="223">
        <v>7.2999999999999995E-2</v>
      </c>
    </row>
    <row r="144" spans="1:10" ht="27.75" customHeight="1" x14ac:dyDescent="0.25">
      <c r="A144" s="145" t="s">
        <v>496</v>
      </c>
      <c r="B144" s="41" t="s">
        <v>957</v>
      </c>
      <c r="C144" s="146">
        <v>0</v>
      </c>
      <c r="D144" s="217">
        <v>-2.1960000000000002</v>
      </c>
      <c r="E144" s="218">
        <v>-0.504</v>
      </c>
      <c r="F144" s="219">
        <v>-0.04</v>
      </c>
      <c r="G144" s="226">
        <v>0</v>
      </c>
      <c r="H144" s="221">
        <v>0</v>
      </c>
      <c r="I144" s="221">
        <v>0</v>
      </c>
      <c r="J144" s="223">
        <v>6.8000000000000005E-2</v>
      </c>
    </row>
    <row r="145" spans="1:10" ht="27.75" customHeight="1" x14ac:dyDescent="0.25">
      <c r="A145" s="145" t="s">
        <v>497</v>
      </c>
      <c r="B145" s="41" t="s">
        <v>957</v>
      </c>
      <c r="C145" s="146">
        <v>0</v>
      </c>
      <c r="D145" s="217">
        <v>-2.0409999999999999</v>
      </c>
      <c r="E145" s="218">
        <v>-0.42899999999999999</v>
      </c>
      <c r="F145" s="219">
        <v>-3.3000000000000002E-2</v>
      </c>
      <c r="G145" s="220">
        <v>54.43</v>
      </c>
      <c r="H145" s="221">
        <v>0</v>
      </c>
      <c r="I145" s="221">
        <v>0</v>
      </c>
      <c r="J145" s="223">
        <v>7.9000000000000001E-2</v>
      </c>
    </row>
    <row r="146" spans="1:10" ht="27.75" customHeight="1" x14ac:dyDescent="0.25">
      <c r="A146" s="145" t="s">
        <v>599</v>
      </c>
      <c r="B146" s="41" t="s">
        <v>957</v>
      </c>
      <c r="C146" s="146" t="s">
        <v>690</v>
      </c>
      <c r="D146" s="217">
        <v>1.681</v>
      </c>
      <c r="E146" s="218">
        <v>0.39200000000000002</v>
      </c>
      <c r="F146" s="219">
        <v>3.1E-2</v>
      </c>
      <c r="G146" s="220">
        <v>5.27</v>
      </c>
      <c r="H146" s="221">
        <v>0</v>
      </c>
      <c r="I146" s="221">
        <v>0</v>
      </c>
      <c r="J146" s="222">
        <v>0</v>
      </c>
    </row>
    <row r="147" spans="1:10" ht="27.75" customHeight="1" x14ac:dyDescent="0.25">
      <c r="A147" s="145" t="s">
        <v>600</v>
      </c>
      <c r="B147" s="41" t="s">
        <v>957</v>
      </c>
      <c r="C147" s="146" t="s">
        <v>462</v>
      </c>
      <c r="D147" s="217">
        <v>1.681</v>
      </c>
      <c r="E147" s="218">
        <v>0.39200000000000002</v>
      </c>
      <c r="F147" s="219">
        <v>3.1E-2</v>
      </c>
      <c r="G147" s="221">
        <v>0</v>
      </c>
      <c r="H147" s="221">
        <v>0</v>
      </c>
      <c r="I147" s="221">
        <v>0</v>
      </c>
      <c r="J147" s="222">
        <v>0</v>
      </c>
    </row>
    <row r="148" spans="1:10" ht="27.75" customHeight="1" x14ac:dyDescent="0.25">
      <c r="A148" s="145" t="s">
        <v>601</v>
      </c>
      <c r="B148" s="41" t="s">
        <v>957</v>
      </c>
      <c r="C148" s="146" t="s">
        <v>691</v>
      </c>
      <c r="D148" s="217">
        <v>1.7130000000000001</v>
      </c>
      <c r="E148" s="218">
        <v>0.4</v>
      </c>
      <c r="F148" s="219">
        <v>3.2000000000000001E-2</v>
      </c>
      <c r="G148" s="220">
        <v>2.84</v>
      </c>
      <c r="H148" s="221">
        <v>0</v>
      </c>
      <c r="I148" s="221">
        <v>0</v>
      </c>
      <c r="J148" s="222">
        <v>0</v>
      </c>
    </row>
    <row r="149" spans="1:10" ht="27.75" customHeight="1" x14ac:dyDescent="0.25">
      <c r="A149" s="145" t="s">
        <v>602</v>
      </c>
      <c r="B149" s="41" t="s">
        <v>957</v>
      </c>
      <c r="C149" s="146" t="s">
        <v>691</v>
      </c>
      <c r="D149" s="217">
        <v>1.7130000000000001</v>
      </c>
      <c r="E149" s="218">
        <v>0.4</v>
      </c>
      <c r="F149" s="219">
        <v>3.2000000000000001E-2</v>
      </c>
      <c r="G149" s="220">
        <v>4.2300000000000004</v>
      </c>
      <c r="H149" s="221">
        <v>0</v>
      </c>
      <c r="I149" s="221">
        <v>0</v>
      </c>
      <c r="J149" s="222">
        <v>0</v>
      </c>
    </row>
    <row r="150" spans="1:10" ht="27.75" customHeight="1" x14ac:dyDescent="0.25">
      <c r="A150" s="145" t="s">
        <v>603</v>
      </c>
      <c r="B150" s="41" t="s">
        <v>957</v>
      </c>
      <c r="C150" s="146" t="s">
        <v>691</v>
      </c>
      <c r="D150" s="217">
        <v>1.7130000000000001</v>
      </c>
      <c r="E150" s="218">
        <v>0.4</v>
      </c>
      <c r="F150" s="219">
        <v>3.2000000000000001E-2</v>
      </c>
      <c r="G150" s="220">
        <v>10.48</v>
      </c>
      <c r="H150" s="221">
        <v>0</v>
      </c>
      <c r="I150" s="221">
        <v>0</v>
      </c>
      <c r="J150" s="222">
        <v>0</v>
      </c>
    </row>
    <row r="151" spans="1:10" ht="27.75" customHeight="1" x14ac:dyDescent="0.25">
      <c r="A151" s="145" t="s">
        <v>604</v>
      </c>
      <c r="B151" s="41" t="s">
        <v>957</v>
      </c>
      <c r="C151" s="146" t="s">
        <v>691</v>
      </c>
      <c r="D151" s="217">
        <v>1.7130000000000001</v>
      </c>
      <c r="E151" s="218">
        <v>0.4</v>
      </c>
      <c r="F151" s="219">
        <v>3.2000000000000001E-2</v>
      </c>
      <c r="G151" s="220">
        <v>21.95</v>
      </c>
      <c r="H151" s="221">
        <v>0</v>
      </c>
      <c r="I151" s="221">
        <v>0</v>
      </c>
      <c r="J151" s="222">
        <v>0</v>
      </c>
    </row>
    <row r="152" spans="1:10" ht="27.75" customHeight="1" x14ac:dyDescent="0.25">
      <c r="A152" s="145" t="s">
        <v>605</v>
      </c>
      <c r="B152" s="41" t="s">
        <v>957</v>
      </c>
      <c r="C152" s="146" t="s">
        <v>691</v>
      </c>
      <c r="D152" s="217">
        <v>1.7130000000000001</v>
      </c>
      <c r="E152" s="218">
        <v>0.4</v>
      </c>
      <c r="F152" s="219">
        <v>3.2000000000000001E-2</v>
      </c>
      <c r="G152" s="220">
        <v>64.73</v>
      </c>
      <c r="H152" s="221">
        <v>0</v>
      </c>
      <c r="I152" s="221">
        <v>0</v>
      </c>
      <c r="J152" s="222">
        <v>0</v>
      </c>
    </row>
    <row r="153" spans="1:10" ht="27.75" customHeight="1" x14ac:dyDescent="0.25">
      <c r="A153" s="145" t="s">
        <v>498</v>
      </c>
      <c r="B153" s="41" t="s">
        <v>957</v>
      </c>
      <c r="C153" s="146" t="s">
        <v>463</v>
      </c>
      <c r="D153" s="217">
        <v>1.7130000000000001</v>
      </c>
      <c r="E153" s="218">
        <v>0.4</v>
      </c>
      <c r="F153" s="219">
        <v>3.2000000000000001E-2</v>
      </c>
      <c r="G153" s="221">
        <v>0</v>
      </c>
      <c r="H153" s="221">
        <v>0</v>
      </c>
      <c r="I153" s="221">
        <v>0</v>
      </c>
      <c r="J153" s="222">
        <v>0</v>
      </c>
    </row>
    <row r="154" spans="1:10" ht="27.75" customHeight="1" x14ac:dyDescent="0.25">
      <c r="A154" s="145" t="s">
        <v>606</v>
      </c>
      <c r="B154" s="41" t="s">
        <v>957</v>
      </c>
      <c r="C154" s="146">
        <v>0</v>
      </c>
      <c r="D154" s="217">
        <v>1.1870000000000001</v>
      </c>
      <c r="E154" s="218">
        <v>0.26900000000000002</v>
      </c>
      <c r="F154" s="219">
        <v>2.1000000000000001E-2</v>
      </c>
      <c r="G154" s="220">
        <v>4.2300000000000004</v>
      </c>
      <c r="H154" s="220">
        <v>0.94</v>
      </c>
      <c r="I154" s="220">
        <v>1.68</v>
      </c>
      <c r="J154" s="223">
        <v>3.6999999999999998E-2</v>
      </c>
    </row>
    <row r="155" spans="1:10" ht="27.75" customHeight="1" x14ac:dyDescent="0.25">
      <c r="A155" s="145" t="s">
        <v>607</v>
      </c>
      <c r="B155" s="41" t="s">
        <v>957</v>
      </c>
      <c r="C155" s="146">
        <v>0</v>
      </c>
      <c r="D155" s="217">
        <v>1.1870000000000001</v>
      </c>
      <c r="E155" s="218">
        <v>0.26900000000000002</v>
      </c>
      <c r="F155" s="219">
        <v>2.1000000000000001E-2</v>
      </c>
      <c r="G155" s="220">
        <v>105.15</v>
      </c>
      <c r="H155" s="220">
        <v>0.94</v>
      </c>
      <c r="I155" s="220">
        <v>1.68</v>
      </c>
      <c r="J155" s="223">
        <v>3.6999999999999998E-2</v>
      </c>
    </row>
    <row r="156" spans="1:10" ht="27.75" customHeight="1" x14ac:dyDescent="0.25">
      <c r="A156" s="145" t="s">
        <v>608</v>
      </c>
      <c r="B156" s="41" t="s">
        <v>957</v>
      </c>
      <c r="C156" s="146">
        <v>0</v>
      </c>
      <c r="D156" s="217">
        <v>1.1870000000000001</v>
      </c>
      <c r="E156" s="218">
        <v>0.26900000000000002</v>
      </c>
      <c r="F156" s="219">
        <v>2.1000000000000001E-2</v>
      </c>
      <c r="G156" s="220">
        <v>173.4</v>
      </c>
      <c r="H156" s="220">
        <v>0.94</v>
      </c>
      <c r="I156" s="220">
        <v>1.68</v>
      </c>
      <c r="J156" s="223">
        <v>3.6999999999999998E-2</v>
      </c>
    </row>
    <row r="157" spans="1:10" ht="27.75" customHeight="1" x14ac:dyDescent="0.25">
      <c r="A157" s="145" t="s">
        <v>609</v>
      </c>
      <c r="B157" s="41" t="s">
        <v>957</v>
      </c>
      <c r="C157" s="146">
        <v>0</v>
      </c>
      <c r="D157" s="217">
        <v>1.1870000000000001</v>
      </c>
      <c r="E157" s="218">
        <v>0.26900000000000002</v>
      </c>
      <c r="F157" s="219">
        <v>2.1000000000000001E-2</v>
      </c>
      <c r="G157" s="220">
        <v>275.06</v>
      </c>
      <c r="H157" s="220">
        <v>0.94</v>
      </c>
      <c r="I157" s="220">
        <v>1.68</v>
      </c>
      <c r="J157" s="223">
        <v>3.6999999999999998E-2</v>
      </c>
    </row>
    <row r="158" spans="1:10" ht="27.75" customHeight="1" x14ac:dyDescent="0.25">
      <c r="A158" s="145" t="s">
        <v>610</v>
      </c>
      <c r="B158" s="41" t="s">
        <v>957</v>
      </c>
      <c r="C158" s="146">
        <v>0</v>
      </c>
      <c r="D158" s="217">
        <v>1.1870000000000001</v>
      </c>
      <c r="E158" s="218">
        <v>0.26900000000000002</v>
      </c>
      <c r="F158" s="219">
        <v>2.1000000000000001E-2</v>
      </c>
      <c r="G158" s="220">
        <v>587.64</v>
      </c>
      <c r="H158" s="220">
        <v>0.94</v>
      </c>
      <c r="I158" s="220">
        <v>1.68</v>
      </c>
      <c r="J158" s="223">
        <v>3.6999999999999998E-2</v>
      </c>
    </row>
    <row r="159" spans="1:10" ht="27.75" customHeight="1" x14ac:dyDescent="0.25">
      <c r="A159" s="145" t="s">
        <v>611</v>
      </c>
      <c r="B159" s="41" t="s">
        <v>957</v>
      </c>
      <c r="C159" s="146">
        <v>0</v>
      </c>
      <c r="D159" s="217">
        <v>1.206</v>
      </c>
      <c r="E159" s="218">
        <v>0.25700000000000001</v>
      </c>
      <c r="F159" s="219">
        <v>0.02</v>
      </c>
      <c r="G159" s="220">
        <v>4.78</v>
      </c>
      <c r="H159" s="220">
        <v>1.68</v>
      </c>
      <c r="I159" s="220">
        <v>2.41</v>
      </c>
      <c r="J159" s="223">
        <v>3.7999999999999999E-2</v>
      </c>
    </row>
    <row r="160" spans="1:10" ht="27.75" customHeight="1" x14ac:dyDescent="0.25">
      <c r="A160" s="145" t="s">
        <v>612</v>
      </c>
      <c r="B160" s="41" t="s">
        <v>957</v>
      </c>
      <c r="C160" s="146">
        <v>0</v>
      </c>
      <c r="D160" s="217">
        <v>1.206</v>
      </c>
      <c r="E160" s="218">
        <v>0.25700000000000001</v>
      </c>
      <c r="F160" s="219">
        <v>0.02</v>
      </c>
      <c r="G160" s="220">
        <v>152.86000000000001</v>
      </c>
      <c r="H160" s="220">
        <v>1.68</v>
      </c>
      <c r="I160" s="220">
        <v>2.41</v>
      </c>
      <c r="J160" s="223">
        <v>3.7999999999999999E-2</v>
      </c>
    </row>
    <row r="161" spans="1:10" ht="27.75" customHeight="1" x14ac:dyDescent="0.25">
      <c r="A161" s="145" t="s">
        <v>613</v>
      </c>
      <c r="B161" s="41" t="s">
        <v>957</v>
      </c>
      <c r="C161" s="146">
        <v>0</v>
      </c>
      <c r="D161" s="217">
        <v>1.206</v>
      </c>
      <c r="E161" s="218">
        <v>0.25700000000000001</v>
      </c>
      <c r="F161" s="219">
        <v>0.02</v>
      </c>
      <c r="G161" s="220">
        <v>253.03</v>
      </c>
      <c r="H161" s="220">
        <v>1.68</v>
      </c>
      <c r="I161" s="220">
        <v>2.41</v>
      </c>
      <c r="J161" s="223">
        <v>3.7999999999999999E-2</v>
      </c>
    </row>
    <row r="162" spans="1:10" ht="27.75" customHeight="1" x14ac:dyDescent="0.25">
      <c r="A162" s="145" t="s">
        <v>614</v>
      </c>
      <c r="B162" s="41" t="s">
        <v>957</v>
      </c>
      <c r="C162" s="146">
        <v>0</v>
      </c>
      <c r="D162" s="217">
        <v>1.206</v>
      </c>
      <c r="E162" s="218">
        <v>0.25700000000000001</v>
      </c>
      <c r="F162" s="219">
        <v>0.02</v>
      </c>
      <c r="G162" s="220">
        <v>402.2</v>
      </c>
      <c r="H162" s="220">
        <v>1.68</v>
      </c>
      <c r="I162" s="220">
        <v>2.41</v>
      </c>
      <c r="J162" s="223">
        <v>3.7999999999999999E-2</v>
      </c>
    </row>
    <row r="163" spans="1:10" ht="27.75" customHeight="1" x14ac:dyDescent="0.25">
      <c r="A163" s="145" t="s">
        <v>615</v>
      </c>
      <c r="B163" s="41" t="s">
        <v>957</v>
      </c>
      <c r="C163" s="146">
        <v>0</v>
      </c>
      <c r="D163" s="217">
        <v>1.206</v>
      </c>
      <c r="E163" s="218">
        <v>0.25700000000000001</v>
      </c>
      <c r="F163" s="219">
        <v>0.02</v>
      </c>
      <c r="G163" s="220">
        <v>860.88</v>
      </c>
      <c r="H163" s="220">
        <v>1.68</v>
      </c>
      <c r="I163" s="220">
        <v>2.41</v>
      </c>
      <c r="J163" s="223">
        <v>3.7999999999999999E-2</v>
      </c>
    </row>
    <row r="164" spans="1:10" ht="27.75" customHeight="1" x14ac:dyDescent="0.25">
      <c r="A164" s="145" t="s">
        <v>616</v>
      </c>
      <c r="B164" s="41" t="s">
        <v>957</v>
      </c>
      <c r="C164" s="146">
        <v>0</v>
      </c>
      <c r="D164" s="217">
        <v>0.81</v>
      </c>
      <c r="E164" s="218">
        <v>0.154</v>
      </c>
      <c r="F164" s="219">
        <v>1.0999999999999999E-2</v>
      </c>
      <c r="G164" s="220">
        <v>45.23</v>
      </c>
      <c r="H164" s="220">
        <v>2.27</v>
      </c>
      <c r="I164" s="220">
        <v>3.15</v>
      </c>
      <c r="J164" s="223">
        <v>2.1999999999999999E-2</v>
      </c>
    </row>
    <row r="165" spans="1:10" ht="27.75" customHeight="1" x14ac:dyDescent="0.25">
      <c r="A165" s="145" t="s">
        <v>617</v>
      </c>
      <c r="B165" s="41" t="s">
        <v>957</v>
      </c>
      <c r="C165" s="146">
        <v>0</v>
      </c>
      <c r="D165" s="217">
        <v>0.81</v>
      </c>
      <c r="E165" s="218">
        <v>0.154</v>
      </c>
      <c r="F165" s="219">
        <v>1.0999999999999999E-2</v>
      </c>
      <c r="G165" s="220">
        <v>872.78</v>
      </c>
      <c r="H165" s="220">
        <v>2.27</v>
      </c>
      <c r="I165" s="220">
        <v>3.15</v>
      </c>
      <c r="J165" s="223">
        <v>2.1999999999999999E-2</v>
      </c>
    </row>
    <row r="166" spans="1:10" ht="27.75" customHeight="1" x14ac:dyDescent="0.25">
      <c r="A166" s="145" t="s">
        <v>618</v>
      </c>
      <c r="B166" s="41" t="s">
        <v>957</v>
      </c>
      <c r="C166" s="146">
        <v>0</v>
      </c>
      <c r="D166" s="217">
        <v>0.81</v>
      </c>
      <c r="E166" s="218">
        <v>0.154</v>
      </c>
      <c r="F166" s="219">
        <v>1.0999999999999999E-2</v>
      </c>
      <c r="G166" s="220">
        <v>2608.83</v>
      </c>
      <c r="H166" s="220">
        <v>2.27</v>
      </c>
      <c r="I166" s="220">
        <v>3.15</v>
      </c>
      <c r="J166" s="223">
        <v>2.1999999999999999E-2</v>
      </c>
    </row>
    <row r="167" spans="1:10" ht="27.75" customHeight="1" x14ac:dyDescent="0.25">
      <c r="A167" s="145" t="s">
        <v>619</v>
      </c>
      <c r="B167" s="41" t="s">
        <v>957</v>
      </c>
      <c r="C167" s="146">
        <v>0</v>
      </c>
      <c r="D167" s="217">
        <v>0.81</v>
      </c>
      <c r="E167" s="218">
        <v>0.154</v>
      </c>
      <c r="F167" s="219">
        <v>1.0999999999999999E-2</v>
      </c>
      <c r="G167" s="220">
        <v>5935.52</v>
      </c>
      <c r="H167" s="220">
        <v>2.27</v>
      </c>
      <c r="I167" s="220">
        <v>3.15</v>
      </c>
      <c r="J167" s="223">
        <v>2.1999999999999999E-2</v>
      </c>
    </row>
    <row r="168" spans="1:10" ht="27.75" customHeight="1" x14ac:dyDescent="0.25">
      <c r="A168" s="145" t="s">
        <v>620</v>
      </c>
      <c r="B168" s="41" t="s">
        <v>957</v>
      </c>
      <c r="C168" s="146">
        <v>0</v>
      </c>
      <c r="D168" s="217">
        <v>0.81</v>
      </c>
      <c r="E168" s="218">
        <v>0.154</v>
      </c>
      <c r="F168" s="219">
        <v>1.0999999999999999E-2</v>
      </c>
      <c r="G168" s="220">
        <v>15626.22</v>
      </c>
      <c r="H168" s="220">
        <v>2.27</v>
      </c>
      <c r="I168" s="220">
        <v>3.15</v>
      </c>
      <c r="J168" s="223">
        <v>2.1999999999999999E-2</v>
      </c>
    </row>
    <row r="169" spans="1:10" ht="27.75" customHeight="1" x14ac:dyDescent="0.25">
      <c r="A169" s="145" t="s">
        <v>499</v>
      </c>
      <c r="B169" s="41" t="s">
        <v>957</v>
      </c>
      <c r="C169" s="146" t="s">
        <v>464</v>
      </c>
      <c r="D169" s="224">
        <v>4.1079999999999997</v>
      </c>
      <c r="E169" s="225">
        <v>1.0940000000000001</v>
      </c>
      <c r="F169" s="219">
        <v>0.68200000000000005</v>
      </c>
      <c r="G169" s="221">
        <v>0</v>
      </c>
      <c r="H169" s="221">
        <v>0</v>
      </c>
      <c r="I169" s="221">
        <v>0</v>
      </c>
      <c r="J169" s="222">
        <v>0</v>
      </c>
    </row>
    <row r="170" spans="1:10" ht="27.75" customHeight="1" x14ac:dyDescent="0.25">
      <c r="A170" s="145" t="s">
        <v>500</v>
      </c>
      <c r="B170" s="41" t="s">
        <v>957</v>
      </c>
      <c r="C170" s="146">
        <v>0</v>
      </c>
      <c r="D170" s="217">
        <v>-1.667</v>
      </c>
      <c r="E170" s="218">
        <v>-0.38900000000000001</v>
      </c>
      <c r="F170" s="219">
        <v>-3.1E-2</v>
      </c>
      <c r="G170" s="226">
        <v>0</v>
      </c>
      <c r="H170" s="221">
        <v>0</v>
      </c>
      <c r="I170" s="221">
        <v>0</v>
      </c>
      <c r="J170" s="222">
        <v>0</v>
      </c>
    </row>
    <row r="171" spans="1:10" ht="27.75" customHeight="1" x14ac:dyDescent="0.25">
      <c r="A171" s="145" t="s">
        <v>501</v>
      </c>
      <c r="B171" s="41" t="s">
        <v>957</v>
      </c>
      <c r="C171" s="146">
        <v>0</v>
      </c>
      <c r="D171" s="217">
        <v>-1.635</v>
      </c>
      <c r="E171" s="218">
        <v>-0.375</v>
      </c>
      <c r="F171" s="219">
        <v>-0.03</v>
      </c>
      <c r="G171" s="226">
        <v>0</v>
      </c>
      <c r="H171" s="221">
        <v>0</v>
      </c>
      <c r="I171" s="221">
        <v>0</v>
      </c>
      <c r="J171" s="222">
        <v>0</v>
      </c>
    </row>
    <row r="172" spans="1:10" ht="27.75" customHeight="1" x14ac:dyDescent="0.25">
      <c r="A172" s="145" t="s">
        <v>502</v>
      </c>
      <c r="B172" s="41" t="s">
        <v>957</v>
      </c>
      <c r="C172" s="146">
        <v>0</v>
      </c>
      <c r="D172" s="217">
        <v>-1.667</v>
      </c>
      <c r="E172" s="218">
        <v>-0.38900000000000001</v>
      </c>
      <c r="F172" s="219">
        <v>-3.1E-2</v>
      </c>
      <c r="G172" s="226">
        <v>0</v>
      </c>
      <c r="H172" s="221">
        <v>0</v>
      </c>
      <c r="I172" s="221">
        <v>0</v>
      </c>
      <c r="J172" s="223">
        <v>5.3999999999999999E-2</v>
      </c>
    </row>
    <row r="173" spans="1:10" ht="27.75" customHeight="1" x14ac:dyDescent="0.25">
      <c r="A173" s="145" t="s">
        <v>503</v>
      </c>
      <c r="B173" s="41" t="s">
        <v>957</v>
      </c>
      <c r="C173" s="146">
        <v>0</v>
      </c>
      <c r="D173" s="217">
        <v>-1.635</v>
      </c>
      <c r="E173" s="218">
        <v>-0.375</v>
      </c>
      <c r="F173" s="219">
        <v>-0.03</v>
      </c>
      <c r="G173" s="226">
        <v>0</v>
      </c>
      <c r="H173" s="221">
        <v>0</v>
      </c>
      <c r="I173" s="221">
        <v>0</v>
      </c>
      <c r="J173" s="223">
        <v>0.05</v>
      </c>
    </row>
    <row r="174" spans="1:10" ht="27.75" customHeight="1" x14ac:dyDescent="0.25">
      <c r="A174" s="145" t="s">
        <v>504</v>
      </c>
      <c r="B174" s="41" t="s">
        <v>957</v>
      </c>
      <c r="C174" s="146">
        <v>0</v>
      </c>
      <c r="D174" s="217">
        <v>-1.52</v>
      </c>
      <c r="E174" s="218">
        <v>-0.31900000000000001</v>
      </c>
      <c r="F174" s="219">
        <v>-2.4E-2</v>
      </c>
      <c r="G174" s="220">
        <v>40.53</v>
      </c>
      <c r="H174" s="221">
        <v>0</v>
      </c>
      <c r="I174" s="221">
        <v>0</v>
      </c>
      <c r="J174" s="223">
        <v>5.8000000000000003E-2</v>
      </c>
    </row>
    <row r="175" spans="1:10" ht="27.75" customHeight="1" x14ac:dyDescent="0.25">
      <c r="A175" s="145" t="s">
        <v>577</v>
      </c>
      <c r="B175" s="41" t="s">
        <v>957</v>
      </c>
      <c r="C175" s="146" t="s">
        <v>690</v>
      </c>
      <c r="D175" s="217">
        <v>0.58599999999999997</v>
      </c>
      <c r="E175" s="218">
        <v>0.13700000000000001</v>
      </c>
      <c r="F175" s="219">
        <v>1.0999999999999999E-2</v>
      </c>
      <c r="G175" s="220">
        <v>2.2599999999999998</v>
      </c>
      <c r="H175" s="221">
        <v>0</v>
      </c>
      <c r="I175" s="221">
        <v>0</v>
      </c>
      <c r="J175" s="222">
        <v>0</v>
      </c>
    </row>
    <row r="176" spans="1:10" ht="27.75" customHeight="1" x14ac:dyDescent="0.25">
      <c r="A176" s="145" t="s">
        <v>578</v>
      </c>
      <c r="B176" s="41" t="s">
        <v>957</v>
      </c>
      <c r="C176" s="146" t="s">
        <v>462</v>
      </c>
      <c r="D176" s="217">
        <v>0.58599999999999997</v>
      </c>
      <c r="E176" s="218">
        <v>0.13700000000000001</v>
      </c>
      <c r="F176" s="219">
        <v>1.0999999999999999E-2</v>
      </c>
      <c r="G176" s="221">
        <v>0</v>
      </c>
      <c r="H176" s="221">
        <v>0</v>
      </c>
      <c r="I176" s="221">
        <v>0</v>
      </c>
      <c r="J176" s="222">
        <v>0</v>
      </c>
    </row>
    <row r="177" spans="1:10" ht="27.75" customHeight="1" x14ac:dyDescent="0.25">
      <c r="A177" s="145" t="s">
        <v>579</v>
      </c>
      <c r="B177" s="41" t="s">
        <v>957</v>
      </c>
      <c r="C177" s="146" t="s">
        <v>691</v>
      </c>
      <c r="D177" s="217">
        <v>0.59699999999999998</v>
      </c>
      <c r="E177" s="218">
        <v>0.13900000000000001</v>
      </c>
      <c r="F177" s="219">
        <v>1.0999999999999999E-2</v>
      </c>
      <c r="G177" s="220">
        <v>1.29</v>
      </c>
      <c r="H177" s="221">
        <v>0</v>
      </c>
      <c r="I177" s="221">
        <v>0</v>
      </c>
      <c r="J177" s="222">
        <v>0</v>
      </c>
    </row>
    <row r="178" spans="1:10" ht="27.75" customHeight="1" x14ac:dyDescent="0.25">
      <c r="A178" s="145" t="s">
        <v>580</v>
      </c>
      <c r="B178" s="41" t="s">
        <v>957</v>
      </c>
      <c r="C178" s="146" t="s">
        <v>691</v>
      </c>
      <c r="D178" s="217">
        <v>0.59699999999999998</v>
      </c>
      <c r="E178" s="218">
        <v>0.13900000000000001</v>
      </c>
      <c r="F178" s="219">
        <v>1.0999999999999999E-2</v>
      </c>
      <c r="G178" s="220">
        <v>1.78</v>
      </c>
      <c r="H178" s="221">
        <v>0</v>
      </c>
      <c r="I178" s="221">
        <v>0</v>
      </c>
      <c r="J178" s="222">
        <v>0</v>
      </c>
    </row>
    <row r="179" spans="1:10" ht="27.75" customHeight="1" x14ac:dyDescent="0.25">
      <c r="A179" s="145" t="s">
        <v>581</v>
      </c>
      <c r="B179" s="41" t="s">
        <v>957</v>
      </c>
      <c r="C179" s="146" t="s">
        <v>691</v>
      </c>
      <c r="D179" s="217">
        <v>0.59699999999999998</v>
      </c>
      <c r="E179" s="218">
        <v>0.13900000000000001</v>
      </c>
      <c r="F179" s="219">
        <v>1.0999999999999999E-2</v>
      </c>
      <c r="G179" s="220">
        <v>3.96</v>
      </c>
      <c r="H179" s="221">
        <v>0</v>
      </c>
      <c r="I179" s="221">
        <v>0</v>
      </c>
      <c r="J179" s="222">
        <v>0</v>
      </c>
    </row>
    <row r="180" spans="1:10" ht="27.75" customHeight="1" x14ac:dyDescent="0.25">
      <c r="A180" s="145" t="s">
        <v>582</v>
      </c>
      <c r="B180" s="41" t="s">
        <v>957</v>
      </c>
      <c r="C180" s="146" t="s">
        <v>691</v>
      </c>
      <c r="D180" s="217">
        <v>0.59699999999999998</v>
      </c>
      <c r="E180" s="218">
        <v>0.13900000000000001</v>
      </c>
      <c r="F180" s="219">
        <v>1.0999999999999999E-2</v>
      </c>
      <c r="G180" s="220">
        <v>7.96</v>
      </c>
      <c r="H180" s="221">
        <v>0</v>
      </c>
      <c r="I180" s="221">
        <v>0</v>
      </c>
      <c r="J180" s="222">
        <v>0</v>
      </c>
    </row>
    <row r="181" spans="1:10" ht="27.75" customHeight="1" x14ac:dyDescent="0.25">
      <c r="A181" s="145" t="s">
        <v>583</v>
      </c>
      <c r="B181" s="41" t="s">
        <v>957</v>
      </c>
      <c r="C181" s="146" t="s">
        <v>691</v>
      </c>
      <c r="D181" s="217">
        <v>0.59699999999999998</v>
      </c>
      <c r="E181" s="218">
        <v>0.13900000000000001</v>
      </c>
      <c r="F181" s="219">
        <v>1.0999999999999999E-2</v>
      </c>
      <c r="G181" s="220">
        <v>22.87</v>
      </c>
      <c r="H181" s="221">
        <v>0</v>
      </c>
      <c r="I181" s="221">
        <v>0</v>
      </c>
      <c r="J181" s="222">
        <v>0</v>
      </c>
    </row>
    <row r="182" spans="1:10" ht="27.75" customHeight="1" x14ac:dyDescent="0.25">
      <c r="A182" s="145" t="s">
        <v>505</v>
      </c>
      <c r="B182" s="41" t="s">
        <v>957</v>
      </c>
      <c r="C182" s="146" t="s">
        <v>463</v>
      </c>
      <c r="D182" s="217">
        <v>0.59699999999999998</v>
      </c>
      <c r="E182" s="218">
        <v>0.13900000000000001</v>
      </c>
      <c r="F182" s="219">
        <v>1.0999999999999999E-2</v>
      </c>
      <c r="G182" s="221">
        <v>0</v>
      </c>
      <c r="H182" s="221">
        <v>0</v>
      </c>
      <c r="I182" s="221">
        <v>0</v>
      </c>
      <c r="J182" s="222">
        <v>0</v>
      </c>
    </row>
    <row r="183" spans="1:10" ht="27.75" customHeight="1" x14ac:dyDescent="0.25">
      <c r="A183" s="145" t="s">
        <v>584</v>
      </c>
      <c r="B183" s="41" t="s">
        <v>957</v>
      </c>
      <c r="C183" s="146">
        <v>0</v>
      </c>
      <c r="D183" s="217">
        <v>0.41399999999999998</v>
      </c>
      <c r="E183" s="218">
        <v>9.4E-2</v>
      </c>
      <c r="F183" s="219">
        <v>7.0000000000000001E-3</v>
      </c>
      <c r="G183" s="220">
        <v>1.78</v>
      </c>
      <c r="H183" s="220">
        <v>0.33</v>
      </c>
      <c r="I183" s="220">
        <v>0.59</v>
      </c>
      <c r="J183" s="223">
        <v>1.2999999999999999E-2</v>
      </c>
    </row>
    <row r="184" spans="1:10" ht="27.75" customHeight="1" x14ac:dyDescent="0.25">
      <c r="A184" s="145" t="s">
        <v>585</v>
      </c>
      <c r="B184" s="41" t="s">
        <v>957</v>
      </c>
      <c r="C184" s="146">
        <v>0</v>
      </c>
      <c r="D184" s="217">
        <v>0.41399999999999998</v>
      </c>
      <c r="E184" s="218">
        <v>9.4E-2</v>
      </c>
      <c r="F184" s="219">
        <v>7.0000000000000001E-3</v>
      </c>
      <c r="G184" s="220">
        <v>36.96</v>
      </c>
      <c r="H184" s="220">
        <v>0.33</v>
      </c>
      <c r="I184" s="220">
        <v>0.59</v>
      </c>
      <c r="J184" s="223">
        <v>1.2999999999999999E-2</v>
      </c>
    </row>
    <row r="185" spans="1:10" ht="27.75" customHeight="1" x14ac:dyDescent="0.25">
      <c r="A185" s="145" t="s">
        <v>586</v>
      </c>
      <c r="B185" s="41" t="s">
        <v>957</v>
      </c>
      <c r="C185" s="146">
        <v>0</v>
      </c>
      <c r="D185" s="217">
        <v>0.41399999999999998</v>
      </c>
      <c r="E185" s="218">
        <v>9.4E-2</v>
      </c>
      <c r="F185" s="219">
        <v>7.0000000000000001E-3</v>
      </c>
      <c r="G185" s="220">
        <v>60.75</v>
      </c>
      <c r="H185" s="220">
        <v>0.33</v>
      </c>
      <c r="I185" s="220">
        <v>0.59</v>
      </c>
      <c r="J185" s="223">
        <v>1.2999999999999999E-2</v>
      </c>
    </row>
    <row r="186" spans="1:10" ht="27.75" customHeight="1" x14ac:dyDescent="0.25">
      <c r="A186" s="145" t="s">
        <v>587</v>
      </c>
      <c r="B186" s="41" t="s">
        <v>957</v>
      </c>
      <c r="C186" s="146">
        <v>0</v>
      </c>
      <c r="D186" s="217">
        <v>0.41399999999999998</v>
      </c>
      <c r="E186" s="218">
        <v>9.4E-2</v>
      </c>
      <c r="F186" s="219">
        <v>7.0000000000000001E-3</v>
      </c>
      <c r="G186" s="220">
        <v>96.19</v>
      </c>
      <c r="H186" s="220">
        <v>0.33</v>
      </c>
      <c r="I186" s="220">
        <v>0.59</v>
      </c>
      <c r="J186" s="223">
        <v>1.2999999999999999E-2</v>
      </c>
    </row>
    <row r="187" spans="1:10" ht="27.75" customHeight="1" x14ac:dyDescent="0.25">
      <c r="A187" s="145" t="s">
        <v>588</v>
      </c>
      <c r="B187" s="41" t="s">
        <v>957</v>
      </c>
      <c r="C187" s="146">
        <v>0</v>
      </c>
      <c r="D187" s="217">
        <v>0.41399999999999998</v>
      </c>
      <c r="E187" s="218">
        <v>9.4E-2</v>
      </c>
      <c r="F187" s="219">
        <v>7.0000000000000001E-3</v>
      </c>
      <c r="G187" s="220">
        <v>205.15</v>
      </c>
      <c r="H187" s="220">
        <v>0.33</v>
      </c>
      <c r="I187" s="220">
        <v>0.59</v>
      </c>
      <c r="J187" s="223">
        <v>1.2999999999999999E-2</v>
      </c>
    </row>
    <row r="188" spans="1:10" ht="27.75" customHeight="1" x14ac:dyDescent="0.25">
      <c r="A188" s="145" t="s">
        <v>589</v>
      </c>
      <c r="B188" s="41" t="s">
        <v>957</v>
      </c>
      <c r="C188" s="146">
        <v>0</v>
      </c>
      <c r="D188" s="217">
        <v>0.42099999999999999</v>
      </c>
      <c r="E188" s="218">
        <v>0.09</v>
      </c>
      <c r="F188" s="219">
        <v>7.0000000000000001E-3</v>
      </c>
      <c r="G188" s="220">
        <v>1.97</v>
      </c>
      <c r="H188" s="220">
        <v>0.59</v>
      </c>
      <c r="I188" s="220">
        <v>0.84</v>
      </c>
      <c r="J188" s="223">
        <v>1.2999999999999999E-2</v>
      </c>
    </row>
    <row r="189" spans="1:10" ht="27.75" customHeight="1" x14ac:dyDescent="0.25">
      <c r="A189" s="145" t="s">
        <v>590</v>
      </c>
      <c r="B189" s="41" t="s">
        <v>957</v>
      </c>
      <c r="C189" s="146">
        <v>0</v>
      </c>
      <c r="D189" s="217">
        <v>0.42099999999999999</v>
      </c>
      <c r="E189" s="218">
        <v>0.09</v>
      </c>
      <c r="F189" s="219">
        <v>7.0000000000000001E-3</v>
      </c>
      <c r="G189" s="220">
        <v>53.59</v>
      </c>
      <c r="H189" s="220">
        <v>0.59</v>
      </c>
      <c r="I189" s="220">
        <v>0.84</v>
      </c>
      <c r="J189" s="223">
        <v>1.2999999999999999E-2</v>
      </c>
    </row>
    <row r="190" spans="1:10" ht="27.75" customHeight="1" x14ac:dyDescent="0.25">
      <c r="A190" s="145" t="s">
        <v>591</v>
      </c>
      <c r="B190" s="41" t="s">
        <v>957</v>
      </c>
      <c r="C190" s="146">
        <v>0</v>
      </c>
      <c r="D190" s="217">
        <v>0.42099999999999999</v>
      </c>
      <c r="E190" s="218">
        <v>0.09</v>
      </c>
      <c r="F190" s="219">
        <v>7.0000000000000001E-3</v>
      </c>
      <c r="G190" s="220">
        <v>88.51</v>
      </c>
      <c r="H190" s="220">
        <v>0.59</v>
      </c>
      <c r="I190" s="220">
        <v>0.84</v>
      </c>
      <c r="J190" s="223">
        <v>1.2999999999999999E-2</v>
      </c>
    </row>
    <row r="191" spans="1:10" ht="27.75" customHeight="1" x14ac:dyDescent="0.25">
      <c r="A191" s="145" t="s">
        <v>592</v>
      </c>
      <c r="B191" s="41" t="s">
        <v>957</v>
      </c>
      <c r="C191" s="146">
        <v>0</v>
      </c>
      <c r="D191" s="217">
        <v>0.42099999999999999</v>
      </c>
      <c r="E191" s="218">
        <v>0.09</v>
      </c>
      <c r="F191" s="219">
        <v>7.0000000000000001E-3</v>
      </c>
      <c r="G191" s="220">
        <v>140.51</v>
      </c>
      <c r="H191" s="220">
        <v>0.59</v>
      </c>
      <c r="I191" s="220">
        <v>0.84</v>
      </c>
      <c r="J191" s="223">
        <v>1.2999999999999999E-2</v>
      </c>
    </row>
    <row r="192" spans="1:10" ht="27.75" customHeight="1" x14ac:dyDescent="0.25">
      <c r="A192" s="145" t="s">
        <v>593</v>
      </c>
      <c r="B192" s="41" t="s">
        <v>957</v>
      </c>
      <c r="C192" s="146">
        <v>0</v>
      </c>
      <c r="D192" s="217">
        <v>0.42099999999999999</v>
      </c>
      <c r="E192" s="218">
        <v>0.09</v>
      </c>
      <c r="F192" s="219">
        <v>7.0000000000000001E-3</v>
      </c>
      <c r="G192" s="220">
        <v>300.39999999999998</v>
      </c>
      <c r="H192" s="220">
        <v>0.59</v>
      </c>
      <c r="I192" s="220">
        <v>0.84</v>
      </c>
      <c r="J192" s="223">
        <v>1.2999999999999999E-2</v>
      </c>
    </row>
    <row r="193" spans="1:10" ht="27.75" customHeight="1" x14ac:dyDescent="0.25">
      <c r="A193" s="145" t="s">
        <v>594</v>
      </c>
      <c r="B193" s="41" t="s">
        <v>957</v>
      </c>
      <c r="C193" s="146">
        <v>0</v>
      </c>
      <c r="D193" s="217">
        <v>0.28199999999999997</v>
      </c>
      <c r="E193" s="218">
        <v>5.3999999999999999E-2</v>
      </c>
      <c r="F193" s="219">
        <v>4.0000000000000001E-3</v>
      </c>
      <c r="G193" s="220">
        <v>16.07</v>
      </c>
      <c r="H193" s="220">
        <v>0.79</v>
      </c>
      <c r="I193" s="220">
        <v>1.1000000000000001</v>
      </c>
      <c r="J193" s="223">
        <v>8.0000000000000002E-3</v>
      </c>
    </row>
    <row r="194" spans="1:10" ht="27.75" customHeight="1" x14ac:dyDescent="0.25">
      <c r="A194" s="145" t="s">
        <v>595</v>
      </c>
      <c r="B194" s="41" t="s">
        <v>957</v>
      </c>
      <c r="C194" s="146">
        <v>0</v>
      </c>
      <c r="D194" s="217">
        <v>0.28199999999999997</v>
      </c>
      <c r="E194" s="218">
        <v>5.3999999999999999E-2</v>
      </c>
      <c r="F194" s="219">
        <v>4.0000000000000001E-3</v>
      </c>
      <c r="G194" s="220">
        <v>304.55</v>
      </c>
      <c r="H194" s="220">
        <v>0.79</v>
      </c>
      <c r="I194" s="220">
        <v>1.1000000000000001</v>
      </c>
      <c r="J194" s="223">
        <v>8.0000000000000002E-3</v>
      </c>
    </row>
    <row r="195" spans="1:10" ht="27.75" customHeight="1" x14ac:dyDescent="0.25">
      <c r="A195" s="145" t="s">
        <v>596</v>
      </c>
      <c r="B195" s="41" t="s">
        <v>957</v>
      </c>
      <c r="C195" s="146">
        <v>0</v>
      </c>
      <c r="D195" s="217">
        <v>0.28199999999999997</v>
      </c>
      <c r="E195" s="218">
        <v>5.3999999999999999E-2</v>
      </c>
      <c r="F195" s="219">
        <v>4.0000000000000001E-3</v>
      </c>
      <c r="G195" s="220">
        <v>909.73</v>
      </c>
      <c r="H195" s="220">
        <v>0.79</v>
      </c>
      <c r="I195" s="220">
        <v>1.1000000000000001</v>
      </c>
      <c r="J195" s="223">
        <v>8.0000000000000002E-3</v>
      </c>
    </row>
    <row r="196" spans="1:10" ht="27.75" customHeight="1" x14ac:dyDescent="0.25">
      <c r="A196" s="145" t="s">
        <v>597</v>
      </c>
      <c r="B196" s="41" t="s">
        <v>957</v>
      </c>
      <c r="C196" s="146">
        <v>0</v>
      </c>
      <c r="D196" s="217">
        <v>0.28199999999999997</v>
      </c>
      <c r="E196" s="218">
        <v>5.3999999999999999E-2</v>
      </c>
      <c r="F196" s="219">
        <v>4.0000000000000001E-3</v>
      </c>
      <c r="G196" s="220">
        <v>2069.4</v>
      </c>
      <c r="H196" s="220">
        <v>0.79</v>
      </c>
      <c r="I196" s="220">
        <v>1.1000000000000001</v>
      </c>
      <c r="J196" s="223">
        <v>8.0000000000000002E-3</v>
      </c>
    </row>
    <row r="197" spans="1:10" ht="27.75" customHeight="1" x14ac:dyDescent="0.25">
      <c r="A197" s="145" t="s">
        <v>598</v>
      </c>
      <c r="B197" s="41" t="s">
        <v>957</v>
      </c>
      <c r="C197" s="146">
        <v>0</v>
      </c>
      <c r="D197" s="217">
        <v>0.28199999999999997</v>
      </c>
      <c r="E197" s="218">
        <v>5.3999999999999999E-2</v>
      </c>
      <c r="F197" s="219">
        <v>4.0000000000000001E-3</v>
      </c>
      <c r="G197" s="220">
        <v>5447.53</v>
      </c>
      <c r="H197" s="220">
        <v>0.79</v>
      </c>
      <c r="I197" s="220">
        <v>1.1000000000000001</v>
      </c>
      <c r="J197" s="223">
        <v>8.0000000000000002E-3</v>
      </c>
    </row>
    <row r="198" spans="1:10" ht="27.75" customHeight="1" x14ac:dyDescent="0.25">
      <c r="A198" s="145" t="s">
        <v>506</v>
      </c>
      <c r="B198" s="41" t="s">
        <v>957</v>
      </c>
      <c r="C198" s="146" t="s">
        <v>464</v>
      </c>
      <c r="D198" s="224">
        <v>1.4319999999999999</v>
      </c>
      <c r="E198" s="225">
        <v>0.38100000000000001</v>
      </c>
      <c r="F198" s="219">
        <v>0.23799999999999999</v>
      </c>
      <c r="G198" s="221">
        <v>0</v>
      </c>
      <c r="H198" s="221">
        <v>0</v>
      </c>
      <c r="I198" s="221">
        <v>0</v>
      </c>
      <c r="J198" s="222">
        <v>0</v>
      </c>
    </row>
    <row r="199" spans="1:10" ht="27.75" customHeight="1" x14ac:dyDescent="0.25">
      <c r="A199" s="145" t="s">
        <v>507</v>
      </c>
      <c r="B199" s="41" t="s">
        <v>957</v>
      </c>
      <c r="C199" s="146">
        <v>0</v>
      </c>
      <c r="D199" s="217">
        <v>-0.58099999999999996</v>
      </c>
      <c r="E199" s="218">
        <v>-0.13600000000000001</v>
      </c>
      <c r="F199" s="219">
        <v>-1.0999999999999999E-2</v>
      </c>
      <c r="G199" s="226">
        <v>0</v>
      </c>
      <c r="H199" s="221">
        <v>0</v>
      </c>
      <c r="I199" s="221">
        <v>0</v>
      </c>
      <c r="J199" s="222">
        <v>0</v>
      </c>
    </row>
    <row r="200" spans="1:10" ht="27.75" customHeight="1" x14ac:dyDescent="0.25">
      <c r="A200" s="145" t="s">
        <v>508</v>
      </c>
      <c r="B200" s="41" t="s">
        <v>957</v>
      </c>
      <c r="C200" s="146">
        <v>0</v>
      </c>
      <c r="D200" s="217">
        <v>-0.56999999999999995</v>
      </c>
      <c r="E200" s="218">
        <v>-0.13100000000000001</v>
      </c>
      <c r="F200" s="219">
        <v>-0.01</v>
      </c>
      <c r="G200" s="226">
        <v>0</v>
      </c>
      <c r="H200" s="221">
        <v>0</v>
      </c>
      <c r="I200" s="221">
        <v>0</v>
      </c>
      <c r="J200" s="222">
        <v>0</v>
      </c>
    </row>
    <row r="201" spans="1:10" ht="27.75" customHeight="1" x14ac:dyDescent="0.25">
      <c r="A201" s="145" t="s">
        <v>509</v>
      </c>
      <c r="B201" s="41" t="s">
        <v>957</v>
      </c>
      <c r="C201" s="146">
        <v>0</v>
      </c>
      <c r="D201" s="217">
        <v>-0.58099999999999996</v>
      </c>
      <c r="E201" s="218">
        <v>-0.13600000000000001</v>
      </c>
      <c r="F201" s="219">
        <v>-1.0999999999999999E-2</v>
      </c>
      <c r="G201" s="226">
        <v>0</v>
      </c>
      <c r="H201" s="221">
        <v>0</v>
      </c>
      <c r="I201" s="221">
        <v>0</v>
      </c>
      <c r="J201" s="223">
        <v>1.9E-2</v>
      </c>
    </row>
    <row r="202" spans="1:10" ht="27.75" customHeight="1" x14ac:dyDescent="0.25">
      <c r="A202" s="145" t="s">
        <v>510</v>
      </c>
      <c r="B202" s="41" t="s">
        <v>957</v>
      </c>
      <c r="C202" s="146">
        <v>0</v>
      </c>
      <c r="D202" s="217">
        <v>-0.56999999999999995</v>
      </c>
      <c r="E202" s="218">
        <v>-0.13100000000000001</v>
      </c>
      <c r="F202" s="219">
        <v>-0.01</v>
      </c>
      <c r="G202" s="226">
        <v>0</v>
      </c>
      <c r="H202" s="221">
        <v>0</v>
      </c>
      <c r="I202" s="221">
        <v>0</v>
      </c>
      <c r="J202" s="223">
        <v>1.7999999999999999E-2</v>
      </c>
    </row>
    <row r="203" spans="1:10" ht="27.75" customHeight="1" x14ac:dyDescent="0.25">
      <c r="A203" s="145" t="s">
        <v>511</v>
      </c>
      <c r="B203" s="41" t="s">
        <v>957</v>
      </c>
      <c r="C203" s="146">
        <v>0</v>
      </c>
      <c r="D203" s="217">
        <v>-0.53</v>
      </c>
      <c r="E203" s="218">
        <v>-0.111</v>
      </c>
      <c r="F203" s="219">
        <v>-8.9999999999999993E-3</v>
      </c>
      <c r="G203" s="220">
        <v>14.13</v>
      </c>
      <c r="H203" s="221">
        <v>0</v>
      </c>
      <c r="I203" s="221">
        <v>0</v>
      </c>
      <c r="J203" s="223">
        <v>0.02</v>
      </c>
    </row>
    <row r="205" spans="1:10" ht="27.75" customHeight="1" x14ac:dyDescent="0.25">
      <c r="D205" s="209"/>
      <c r="F205" s="210"/>
    </row>
    <row r="206" spans="1:10" ht="27.75" customHeight="1" x14ac:dyDescent="0.25">
      <c r="D206" s="209"/>
      <c r="F206" s="210"/>
    </row>
    <row r="207" spans="1:10" ht="27.75" customHeight="1" x14ac:dyDescent="0.25">
      <c r="D207" s="209"/>
      <c r="F207" s="210"/>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heetViews>
  <sheetFormatPr defaultRowHeight="13.2" x14ac:dyDescent="0.25"/>
  <cols>
    <col min="1" max="1" width="24" customWidth="1"/>
    <col min="2" max="5" width="26.109375" customWidth="1"/>
    <col min="6" max="6" width="29.6640625" customWidth="1"/>
  </cols>
  <sheetData>
    <row r="1" spans="1:6" ht="27.75" customHeight="1" x14ac:dyDescent="0.25">
      <c r="A1" s="121" t="s">
        <v>27</v>
      </c>
    </row>
    <row r="2" spans="1:6" ht="44.25" customHeight="1" x14ac:dyDescent="0.25">
      <c r="A2" s="301" t="s">
        <v>868</v>
      </c>
      <c r="B2" s="302"/>
      <c r="C2" s="302"/>
      <c r="D2" s="302"/>
      <c r="E2" s="302"/>
    </row>
    <row r="3" spans="1:6" ht="47.25" customHeight="1" x14ac:dyDescent="0.25">
      <c r="A3" s="241" t="str">
        <f>Overview!B4&amp; " - Illustrative LLFs for year beginning "&amp;TEXT(Overview!D4,"D MMMM YYYY")</f>
        <v>Murphy Power Distribution Limited GSP_B - Illustrative LLFs for year beginning 1 April 2024</v>
      </c>
      <c r="B3" s="241"/>
      <c r="C3" s="241"/>
      <c r="D3" s="241"/>
      <c r="E3" s="241"/>
    </row>
    <row r="4" spans="1:6" ht="19.5" customHeight="1" x14ac:dyDescent="0.25">
      <c r="A4" s="306" t="s">
        <v>20</v>
      </c>
      <c r="B4" s="20" t="s">
        <v>7</v>
      </c>
      <c r="C4" s="20" t="s">
        <v>8</v>
      </c>
      <c r="D4" s="20" t="s">
        <v>9</v>
      </c>
      <c r="E4" s="20" t="s">
        <v>10</v>
      </c>
    </row>
    <row r="5" spans="1:6" ht="19.5" customHeight="1" x14ac:dyDescent="0.25">
      <c r="A5" s="307"/>
      <c r="B5" s="20" t="s">
        <v>701</v>
      </c>
      <c r="C5" s="20" t="s">
        <v>702</v>
      </c>
      <c r="D5" s="20" t="s">
        <v>703</v>
      </c>
      <c r="E5" s="20" t="s">
        <v>704</v>
      </c>
    </row>
    <row r="6" spans="1:6" ht="45" customHeight="1" x14ac:dyDescent="0.25">
      <c r="A6" s="175" t="s">
        <v>705</v>
      </c>
      <c r="B6" s="163"/>
      <c r="C6" s="163"/>
      <c r="D6" s="157" t="s">
        <v>706</v>
      </c>
      <c r="E6" s="157" t="s">
        <v>707</v>
      </c>
    </row>
    <row r="7" spans="1:6" ht="45" customHeight="1" x14ac:dyDescent="0.25">
      <c r="A7" s="175" t="s">
        <v>708</v>
      </c>
      <c r="B7" s="157" t="s">
        <v>709</v>
      </c>
      <c r="C7" s="173" t="s">
        <v>710</v>
      </c>
      <c r="D7" s="157" t="s">
        <v>706</v>
      </c>
      <c r="E7" s="157" t="s">
        <v>711</v>
      </c>
    </row>
    <row r="8" spans="1:6" ht="45" customHeight="1" x14ac:dyDescent="0.25">
      <c r="A8" s="175" t="s">
        <v>23</v>
      </c>
      <c r="B8" s="163"/>
      <c r="C8" s="163"/>
      <c r="D8" s="157" t="s">
        <v>706</v>
      </c>
      <c r="E8" s="157" t="s">
        <v>707</v>
      </c>
    </row>
    <row r="9" spans="1:6" ht="25.5" customHeight="1" x14ac:dyDescent="0.25">
      <c r="A9" s="176" t="s">
        <v>21</v>
      </c>
      <c r="B9" s="303" t="s">
        <v>22</v>
      </c>
      <c r="C9" s="304"/>
      <c r="D9" s="304"/>
      <c r="E9" s="305"/>
    </row>
    <row r="10" spans="1:6" x14ac:dyDescent="0.25">
      <c r="A10" s="172"/>
      <c r="B10" s="171"/>
      <c r="C10" s="171"/>
      <c r="D10" s="171"/>
      <c r="E10" s="171"/>
    </row>
    <row r="11" spans="1:6" ht="12.75" customHeight="1" x14ac:dyDescent="0.25">
      <c r="B11" s="171"/>
      <c r="C11" s="171"/>
      <c r="D11" s="171"/>
      <c r="E11" s="171"/>
    </row>
    <row r="12" spans="1:6" ht="22.5" customHeight="1" x14ac:dyDescent="0.25">
      <c r="A12" s="247" t="s">
        <v>74</v>
      </c>
      <c r="B12" s="266"/>
      <c r="C12" s="266"/>
      <c r="D12" s="266"/>
      <c r="E12" s="266"/>
      <c r="F12" s="248"/>
    </row>
    <row r="13" spans="1:6" ht="22.5" customHeight="1" x14ac:dyDescent="0.25">
      <c r="A13" s="247" t="s">
        <v>6</v>
      </c>
      <c r="B13" s="266"/>
      <c r="C13" s="266"/>
      <c r="D13" s="266"/>
      <c r="E13" s="266"/>
      <c r="F13" s="248"/>
    </row>
    <row r="14" spans="1:6" ht="33" customHeight="1" x14ac:dyDescent="0.25">
      <c r="A14" s="20" t="s">
        <v>75</v>
      </c>
      <c r="B14" s="20" t="s">
        <v>7</v>
      </c>
      <c r="C14" s="20" t="s">
        <v>8</v>
      </c>
      <c r="D14" s="20" t="s">
        <v>9</v>
      </c>
      <c r="E14" s="20" t="s">
        <v>10</v>
      </c>
      <c r="F14" s="20" t="s">
        <v>11</v>
      </c>
    </row>
    <row r="15" spans="1:6" ht="118.8" x14ac:dyDescent="0.25">
      <c r="A15" s="1" t="s">
        <v>947</v>
      </c>
      <c r="B15" s="12">
        <v>1.091</v>
      </c>
      <c r="C15" s="12">
        <v>1.0860000000000001</v>
      </c>
      <c r="D15" s="12">
        <v>1.0740000000000001</v>
      </c>
      <c r="E15" s="12">
        <v>1.077</v>
      </c>
      <c r="F15" s="332" t="s">
        <v>939</v>
      </c>
    </row>
    <row r="16" spans="1:6" ht="39.6" x14ac:dyDescent="0.25">
      <c r="A16" s="1" t="s">
        <v>948</v>
      </c>
      <c r="B16" s="12">
        <v>1.0620000000000001</v>
      </c>
      <c r="C16" s="12">
        <v>1.06</v>
      </c>
      <c r="D16" s="12">
        <v>1.0580000000000001</v>
      </c>
      <c r="E16" s="12">
        <v>1.0569999999999999</v>
      </c>
      <c r="F16" s="332" t="s">
        <v>940</v>
      </c>
    </row>
    <row r="17" spans="1:6" ht="52.8" x14ac:dyDescent="0.25">
      <c r="A17" s="1" t="s">
        <v>949</v>
      </c>
      <c r="B17" s="12">
        <v>1.0469999999999999</v>
      </c>
      <c r="C17" s="12">
        <v>1.044</v>
      </c>
      <c r="D17" s="12">
        <v>1.034</v>
      </c>
      <c r="E17" s="12">
        <v>1.038</v>
      </c>
      <c r="F17" s="332" t="s">
        <v>941</v>
      </c>
    </row>
    <row r="18" spans="1:6" x14ac:dyDescent="0.25">
      <c r="A18" s="1" t="s">
        <v>950</v>
      </c>
      <c r="B18" s="12">
        <v>1.032</v>
      </c>
      <c r="C18" s="12">
        <v>1.03</v>
      </c>
      <c r="D18" s="12">
        <v>1.026</v>
      </c>
      <c r="E18" s="12">
        <v>1.028</v>
      </c>
      <c r="F18" s="206" t="s">
        <v>942</v>
      </c>
    </row>
    <row r="19" spans="1:6" x14ac:dyDescent="0.25">
      <c r="A19" s="1" t="s">
        <v>951</v>
      </c>
      <c r="B19" s="12">
        <v>1.022</v>
      </c>
      <c r="C19" s="12">
        <v>1.02</v>
      </c>
      <c r="D19" s="12">
        <v>1.0169999999999999</v>
      </c>
      <c r="E19" s="12">
        <v>1.018</v>
      </c>
      <c r="F19" s="206" t="s">
        <v>943</v>
      </c>
    </row>
    <row r="20" spans="1:6" x14ac:dyDescent="0.25">
      <c r="A20" s="1" t="s">
        <v>952</v>
      </c>
      <c r="B20" s="12">
        <v>1.022</v>
      </c>
      <c r="C20" s="12">
        <v>1.02</v>
      </c>
      <c r="D20" s="12">
        <v>1.0169999999999999</v>
      </c>
      <c r="E20" s="12">
        <v>1.018</v>
      </c>
      <c r="F20" s="206" t="s">
        <v>944</v>
      </c>
    </row>
    <row r="21" spans="1:6" x14ac:dyDescent="0.25">
      <c r="A21" s="1" t="s">
        <v>953</v>
      </c>
      <c r="B21" s="12">
        <v>1.0069999999999999</v>
      </c>
      <c r="C21" s="12">
        <v>1.0069999999999999</v>
      </c>
      <c r="D21" s="12">
        <v>1.0049999999999999</v>
      </c>
      <c r="E21" s="12">
        <v>1.006</v>
      </c>
      <c r="F21" s="206" t="s">
        <v>945</v>
      </c>
    </row>
    <row r="22" spans="1:6" x14ac:dyDescent="0.25">
      <c r="A22" s="1" t="s">
        <v>954</v>
      </c>
      <c r="B22" s="12">
        <v>1.0069999999999999</v>
      </c>
      <c r="C22" s="12">
        <v>1.0069999999999999</v>
      </c>
      <c r="D22" s="12">
        <v>1.0049999999999999</v>
      </c>
      <c r="E22" s="12">
        <v>1.006</v>
      </c>
      <c r="F22" s="206" t="s">
        <v>946</v>
      </c>
    </row>
    <row r="24" spans="1:6" ht="22.5" customHeight="1" x14ac:dyDescent="0.25">
      <c r="A24" s="247" t="s">
        <v>76</v>
      </c>
      <c r="B24" s="266"/>
      <c r="C24" s="266"/>
      <c r="D24" s="266"/>
      <c r="E24" s="266"/>
      <c r="F24" s="248"/>
    </row>
    <row r="25" spans="1:6" ht="22.5" customHeight="1" x14ac:dyDescent="0.25">
      <c r="A25" s="247" t="s">
        <v>18</v>
      </c>
      <c r="B25" s="266"/>
      <c r="C25" s="266"/>
      <c r="D25" s="266"/>
      <c r="E25" s="266"/>
      <c r="F25" s="248"/>
    </row>
    <row r="26" spans="1:6" ht="33" customHeight="1" x14ac:dyDescent="0.25">
      <c r="A26" s="20" t="s">
        <v>12</v>
      </c>
      <c r="B26" s="20" t="s">
        <v>7</v>
      </c>
      <c r="C26" s="20" t="s">
        <v>8</v>
      </c>
      <c r="D26" s="20" t="s">
        <v>9</v>
      </c>
      <c r="E26" s="20" t="s">
        <v>10</v>
      </c>
      <c r="F26" s="20" t="s">
        <v>11</v>
      </c>
    </row>
    <row r="27" spans="1:6" ht="22.5" customHeight="1" x14ac:dyDescent="0.25">
      <c r="A27" s="1" t="s">
        <v>13</v>
      </c>
      <c r="B27" s="12"/>
      <c r="C27" s="12"/>
      <c r="D27" s="12"/>
      <c r="E27" s="12"/>
      <c r="F27" s="12"/>
    </row>
    <row r="28" spans="1:6" ht="22.5" customHeight="1" x14ac:dyDescent="0.25">
      <c r="A28" s="1" t="s">
        <v>14</v>
      </c>
      <c r="B28" s="12"/>
      <c r="C28" s="12"/>
      <c r="D28" s="12"/>
      <c r="E28" s="12"/>
      <c r="F28" s="12"/>
    </row>
    <row r="29" spans="1:6" ht="22.5" customHeight="1" x14ac:dyDescent="0.25">
      <c r="A29" s="1" t="s">
        <v>15</v>
      </c>
      <c r="B29" s="12"/>
      <c r="C29" s="12"/>
      <c r="D29" s="12"/>
      <c r="E29" s="12"/>
      <c r="F29" s="12"/>
    </row>
    <row r="30" spans="1:6" ht="22.5" customHeight="1" x14ac:dyDescent="0.25">
      <c r="A30" s="1" t="s">
        <v>16</v>
      </c>
      <c r="B30" s="12"/>
      <c r="C30" s="12"/>
      <c r="D30" s="12"/>
      <c r="E30" s="12"/>
      <c r="F30" s="12"/>
    </row>
    <row r="31" spans="1:6" ht="22.5" customHeight="1" x14ac:dyDescent="0.25">
      <c r="A31" s="1" t="s">
        <v>17</v>
      </c>
      <c r="B31" s="12"/>
      <c r="C31" s="12"/>
      <c r="D31" s="12"/>
      <c r="E31" s="12"/>
      <c r="F31" s="12"/>
    </row>
    <row r="33" spans="1:6" ht="22.5" customHeight="1" x14ac:dyDescent="0.25">
      <c r="A33" s="247" t="s">
        <v>76</v>
      </c>
      <c r="B33" s="266"/>
      <c r="C33" s="266"/>
      <c r="D33" s="266"/>
      <c r="E33" s="266"/>
      <c r="F33" s="248"/>
    </row>
    <row r="34" spans="1:6" ht="22.5" customHeight="1" x14ac:dyDescent="0.25">
      <c r="A34" s="247" t="s">
        <v>19</v>
      </c>
      <c r="B34" s="266"/>
      <c r="C34" s="266"/>
      <c r="D34" s="266"/>
      <c r="E34" s="266"/>
      <c r="F34" s="248"/>
    </row>
    <row r="35" spans="1:6" ht="33" customHeight="1" x14ac:dyDescent="0.25">
      <c r="A35" s="20" t="s">
        <v>12</v>
      </c>
      <c r="B35" s="20" t="s">
        <v>7</v>
      </c>
      <c r="C35" s="20" t="s">
        <v>8</v>
      </c>
      <c r="D35" s="20" t="s">
        <v>9</v>
      </c>
      <c r="E35" s="20" t="s">
        <v>10</v>
      </c>
      <c r="F35" s="20" t="s">
        <v>11</v>
      </c>
    </row>
    <row r="36" spans="1:6" ht="22.5" customHeight="1" x14ac:dyDescent="0.25">
      <c r="A36" s="1" t="s">
        <v>13</v>
      </c>
      <c r="B36" s="12"/>
      <c r="C36" s="12"/>
      <c r="D36" s="12"/>
      <c r="E36" s="12"/>
      <c r="F36" s="12"/>
    </row>
    <row r="37" spans="1:6" ht="22.5" customHeight="1" x14ac:dyDescent="0.25">
      <c r="A37" s="1" t="s">
        <v>14</v>
      </c>
      <c r="B37" s="12"/>
      <c r="C37" s="12"/>
      <c r="D37" s="12"/>
      <c r="E37" s="12"/>
      <c r="F37" s="12"/>
    </row>
    <row r="38" spans="1:6" ht="22.5" customHeight="1" x14ac:dyDescent="0.25">
      <c r="A38" s="1" t="s">
        <v>15</v>
      </c>
      <c r="B38" s="12"/>
      <c r="C38" s="12"/>
      <c r="D38" s="12"/>
      <c r="E38" s="12"/>
      <c r="F38" s="12"/>
    </row>
    <row r="39" spans="1:6" ht="22.5" customHeight="1" x14ac:dyDescent="0.25">
      <c r="A39" s="1" t="s">
        <v>16</v>
      </c>
      <c r="B39" s="12"/>
      <c r="C39" s="12"/>
      <c r="D39" s="12"/>
      <c r="E39" s="12"/>
      <c r="F39" s="12"/>
    </row>
    <row r="40" spans="1:6" ht="22.5" customHeight="1" x14ac:dyDescent="0.25">
      <c r="A40" s="1" t="s">
        <v>17</v>
      </c>
      <c r="B40" s="12"/>
      <c r="C40" s="12"/>
      <c r="D40" s="12"/>
      <c r="E40" s="12"/>
      <c r="F40"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1"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10" customWidth="1"/>
    <col min="12" max="13" width="15.5546875" style="4" customWidth="1"/>
    <col min="14" max="17" width="15.5546875" style="2" customWidth="1"/>
    <col min="18" max="16384" width="9.109375" style="2"/>
  </cols>
  <sheetData>
    <row r="1" spans="1:16" ht="100.5" customHeight="1" x14ac:dyDescent="0.25">
      <c r="A1" s="13" t="s">
        <v>27</v>
      </c>
      <c r="B1" s="13"/>
      <c r="C1" s="13"/>
      <c r="D1" s="13"/>
      <c r="G1" s="21"/>
      <c r="H1" s="308" t="s">
        <v>183</v>
      </c>
      <c r="I1" s="309"/>
    </row>
    <row r="2" spans="1:16" ht="27.75" customHeight="1" x14ac:dyDescent="0.25">
      <c r="A2" s="260" t="s">
        <v>182</v>
      </c>
      <c r="B2" s="261"/>
      <c r="C2" s="261"/>
      <c r="D2" s="261"/>
      <c r="E2" s="261"/>
      <c r="F2" s="261"/>
      <c r="G2" s="261"/>
      <c r="H2" s="261"/>
      <c r="I2" s="261"/>
      <c r="J2" s="261"/>
      <c r="K2" s="261"/>
      <c r="L2" s="261"/>
      <c r="M2" s="261"/>
      <c r="N2" s="261"/>
      <c r="O2" s="261"/>
      <c r="P2" s="262"/>
    </row>
    <row r="3" spans="1:16" ht="17.25" customHeight="1" x14ac:dyDescent="0.25">
      <c r="A3" s="13"/>
      <c r="B3" s="13"/>
      <c r="C3" s="13"/>
      <c r="D3" s="13"/>
      <c r="G3" s="21"/>
    </row>
    <row r="4" spans="1:16" s="11" customFormat="1" ht="25.5" customHeight="1" x14ac:dyDescent="0.25">
      <c r="A4" s="260" t="str">
        <f>Overview!B4&amp; " - Effective from "&amp;TEXT(Overview!D4,"D MMMM YYYY")&amp;" - "&amp;Overview!E4&amp;" new designated EHV charges"</f>
        <v>Murphy Power Distribution Limited GSP_B - Effective from 1 April 2024 - Final new designated EHV charges</v>
      </c>
      <c r="B4" s="261"/>
      <c r="C4" s="261"/>
      <c r="D4" s="261"/>
      <c r="E4" s="261"/>
      <c r="F4" s="261"/>
      <c r="G4" s="261"/>
      <c r="H4" s="261"/>
      <c r="I4" s="261"/>
      <c r="J4" s="261"/>
      <c r="K4" s="261"/>
      <c r="L4" s="261"/>
      <c r="M4" s="261"/>
      <c r="N4" s="261"/>
      <c r="O4" s="261"/>
      <c r="P4" s="262"/>
    </row>
    <row r="5" spans="1:16" ht="69.75" customHeight="1" x14ac:dyDescent="0.25">
      <c r="A5" s="25" t="s">
        <v>186</v>
      </c>
      <c r="B5" s="25" t="s">
        <v>98</v>
      </c>
      <c r="C5" s="25" t="s">
        <v>64</v>
      </c>
      <c r="D5" s="25" t="s">
        <v>65</v>
      </c>
      <c r="E5" s="25" t="s">
        <v>99</v>
      </c>
      <c r="F5" s="25" t="s">
        <v>64</v>
      </c>
      <c r="G5" s="25" t="s">
        <v>66</v>
      </c>
      <c r="H5" s="70" t="s">
        <v>58</v>
      </c>
      <c r="I5" s="70" t="str">
        <f>'Annex 2 EHV charges'!H10</f>
        <v>Import
Super Red
unit charge
(p/kWh)</v>
      </c>
      <c r="J5" s="70" t="str">
        <f>'Annex 2 EHV charges'!I10</f>
        <v>Import
fixed charge
(p/day)</v>
      </c>
      <c r="K5" s="70" t="str">
        <f>'Annex 2 EHV charges'!J10</f>
        <v>Import
capacity charge
(p/kVA/day)</v>
      </c>
      <c r="L5" s="70" t="str">
        <f>'Annex 2 EHV charges'!K10</f>
        <v>Import
exceeded capacity charge
(p/kVA/day)</v>
      </c>
      <c r="M5" s="70" t="str">
        <f>'Annex 2 EHV charges'!L10</f>
        <v>Export
Super Red
unit charge
(p/kWh)</v>
      </c>
      <c r="N5" s="70" t="str">
        <f>'Annex 2 EHV charges'!M10</f>
        <v>Export
fixed charge
(p/day)</v>
      </c>
      <c r="O5" s="70" t="str">
        <f>'Annex 2 EHV charges'!N10</f>
        <v>Export
capacity charge
(p/kVA/day)</v>
      </c>
      <c r="P5" s="70" t="str">
        <f>'Annex 2 EHV charges'!O10</f>
        <v>Export
exceeded capacity charge
(p/kVA/day)</v>
      </c>
    </row>
    <row r="6" spans="1:16" ht="22.5" customHeight="1" x14ac:dyDescent="0.25">
      <c r="A6" s="43"/>
      <c r="B6" s="43" t="s">
        <v>77</v>
      </c>
      <c r="C6" s="43"/>
      <c r="D6" s="43"/>
      <c r="E6" s="44" t="s">
        <v>78</v>
      </c>
      <c r="F6" s="44"/>
      <c r="G6" s="44"/>
      <c r="H6" s="45"/>
      <c r="I6" s="27"/>
      <c r="J6" s="28"/>
      <c r="K6" s="28"/>
      <c r="L6" s="28"/>
      <c r="M6" s="36"/>
      <c r="N6" s="37"/>
      <c r="O6" s="37"/>
      <c r="P6" s="37"/>
    </row>
    <row r="7" spans="1:16" ht="22.5" customHeight="1" x14ac:dyDescent="0.25">
      <c r="A7" s="43"/>
      <c r="B7" s="43" t="s">
        <v>79</v>
      </c>
      <c r="C7" s="43"/>
      <c r="D7" s="43"/>
      <c r="E7" s="44" t="s">
        <v>88</v>
      </c>
      <c r="F7" s="44"/>
      <c r="G7" s="44"/>
      <c r="H7" s="45"/>
      <c r="I7" s="27"/>
      <c r="J7" s="28"/>
      <c r="K7" s="28"/>
      <c r="L7" s="28"/>
      <c r="M7" s="36"/>
      <c r="N7" s="37"/>
      <c r="O7" s="37"/>
      <c r="P7" s="37"/>
    </row>
    <row r="8" spans="1:16" ht="22.5" customHeight="1" x14ac:dyDescent="0.25">
      <c r="A8" s="43"/>
      <c r="B8" s="43" t="s">
        <v>80</v>
      </c>
      <c r="C8" s="43"/>
      <c r="D8" s="43"/>
      <c r="E8" s="44" t="s">
        <v>89</v>
      </c>
      <c r="F8" s="44"/>
      <c r="G8" s="44"/>
      <c r="H8" s="45"/>
      <c r="I8" s="27"/>
      <c r="J8" s="28"/>
      <c r="K8" s="28"/>
      <c r="L8" s="28"/>
      <c r="M8" s="36"/>
      <c r="N8" s="37"/>
      <c r="O8" s="37"/>
      <c r="P8" s="37"/>
    </row>
    <row r="9" spans="1:16" ht="22.5" customHeight="1" x14ac:dyDescent="0.25">
      <c r="A9" s="43"/>
      <c r="B9" s="43" t="s">
        <v>81</v>
      </c>
      <c r="C9" s="43"/>
      <c r="D9" s="43"/>
      <c r="E9" s="44" t="s">
        <v>90</v>
      </c>
      <c r="F9" s="44"/>
      <c r="G9" s="44"/>
      <c r="H9" s="45"/>
      <c r="I9" s="27"/>
      <c r="J9" s="28"/>
      <c r="K9" s="28"/>
      <c r="L9" s="28"/>
      <c r="M9" s="36"/>
      <c r="N9" s="37"/>
      <c r="O9" s="37"/>
      <c r="P9" s="37"/>
    </row>
    <row r="10" spans="1:16" ht="22.5" customHeight="1" x14ac:dyDescent="0.25">
      <c r="A10" s="43"/>
      <c r="B10" s="43" t="s">
        <v>82</v>
      </c>
      <c r="C10" s="43"/>
      <c r="D10" s="43"/>
      <c r="E10" s="44" t="s">
        <v>91</v>
      </c>
      <c r="F10" s="44"/>
      <c r="G10" s="44"/>
      <c r="H10" s="45"/>
      <c r="I10" s="27"/>
      <c r="J10" s="28"/>
      <c r="K10" s="28"/>
      <c r="L10" s="28"/>
      <c r="M10" s="36"/>
      <c r="N10" s="37"/>
      <c r="O10" s="37"/>
      <c r="P10" s="37"/>
    </row>
    <row r="11" spans="1:16" ht="22.5" customHeight="1" x14ac:dyDescent="0.25">
      <c r="A11" s="43"/>
      <c r="B11" s="43" t="s">
        <v>83</v>
      </c>
      <c r="C11" s="43"/>
      <c r="D11" s="43"/>
      <c r="E11" s="44" t="s">
        <v>92</v>
      </c>
      <c r="F11" s="44"/>
      <c r="G11" s="44"/>
      <c r="H11" s="45"/>
      <c r="I11" s="27"/>
      <c r="J11" s="28"/>
      <c r="K11" s="28"/>
      <c r="L11" s="28"/>
      <c r="M11" s="36"/>
      <c r="N11" s="37"/>
      <c r="O11" s="37"/>
      <c r="P11" s="37"/>
    </row>
    <row r="12" spans="1:16" ht="22.5" customHeight="1" x14ac:dyDescent="0.25">
      <c r="A12" s="43"/>
      <c r="B12" s="43" t="s">
        <v>84</v>
      </c>
      <c r="C12" s="43"/>
      <c r="D12" s="43"/>
      <c r="E12" s="44" t="s">
        <v>93</v>
      </c>
      <c r="F12" s="44"/>
      <c r="G12" s="44"/>
      <c r="H12" s="45"/>
      <c r="I12" s="27"/>
      <c r="J12" s="28"/>
      <c r="K12" s="28"/>
      <c r="L12" s="28"/>
      <c r="M12" s="36"/>
      <c r="N12" s="37"/>
      <c r="O12" s="37"/>
      <c r="P12" s="37"/>
    </row>
    <row r="13" spans="1:16" ht="22.5" customHeight="1" x14ac:dyDescent="0.25">
      <c r="A13" s="43"/>
      <c r="B13" s="43" t="s">
        <v>85</v>
      </c>
      <c r="C13" s="43"/>
      <c r="D13" s="43"/>
      <c r="E13" s="44" t="s">
        <v>94</v>
      </c>
      <c r="F13" s="44"/>
      <c r="G13" s="44"/>
      <c r="H13" s="45"/>
      <c r="I13" s="27"/>
      <c r="J13" s="28"/>
      <c r="K13" s="28"/>
      <c r="L13" s="28"/>
      <c r="M13" s="36"/>
      <c r="N13" s="37"/>
      <c r="O13" s="37"/>
      <c r="P13" s="37"/>
    </row>
    <row r="14" spans="1:16" ht="22.5" customHeight="1" x14ac:dyDescent="0.25">
      <c r="A14" s="43"/>
      <c r="B14" s="43" t="s">
        <v>86</v>
      </c>
      <c r="C14" s="43"/>
      <c r="D14" s="43"/>
      <c r="E14" s="44" t="s">
        <v>95</v>
      </c>
      <c r="F14" s="44"/>
      <c r="G14" s="44"/>
      <c r="H14" s="45"/>
      <c r="I14" s="27"/>
      <c r="J14" s="28"/>
      <c r="K14" s="28"/>
      <c r="L14" s="28"/>
      <c r="M14" s="36"/>
      <c r="N14" s="37"/>
      <c r="O14" s="37"/>
      <c r="P14" s="37"/>
    </row>
    <row r="15" spans="1:16" ht="22.5" customHeight="1" x14ac:dyDescent="0.25">
      <c r="A15" s="43"/>
      <c r="B15" s="43" t="s">
        <v>87</v>
      </c>
      <c r="C15" s="43"/>
      <c r="D15" s="43"/>
      <c r="E15" s="44" t="s">
        <v>96</v>
      </c>
      <c r="F15" s="44"/>
      <c r="G15" s="44"/>
      <c r="H15" s="45"/>
      <c r="I15" s="27"/>
      <c r="J15" s="28"/>
      <c r="K15" s="28"/>
      <c r="L15" s="28"/>
      <c r="M15" s="36"/>
      <c r="N15" s="37"/>
      <c r="O15" s="37"/>
      <c r="P15" s="37"/>
    </row>
    <row r="17" spans="1:16" ht="27.75" customHeight="1" x14ac:dyDescent="0.25">
      <c r="A17" s="260" t="str">
        <f>Overview!B4&amp; " - Effective from "&amp;TEXT(Overview!D4,"D MMMM YYYY")&amp;" - "&amp;Overview!E4&amp;" new designated EHV line loss factors"</f>
        <v>Murphy Power Distribution Limited GSP_B - Effective from 1 April 2024 - Final new designated EHV line loss factors</v>
      </c>
      <c r="B17" s="261"/>
      <c r="C17" s="261"/>
      <c r="D17" s="261"/>
      <c r="E17" s="261"/>
      <c r="F17" s="261"/>
      <c r="G17" s="261"/>
      <c r="H17" s="261"/>
      <c r="I17" s="261"/>
      <c r="J17" s="261"/>
      <c r="K17" s="261"/>
      <c r="L17" s="261"/>
      <c r="M17" s="261"/>
      <c r="N17" s="261"/>
      <c r="O17" s="261"/>
      <c r="P17" s="262"/>
    </row>
    <row r="18" spans="1:16" ht="62.25" customHeight="1" x14ac:dyDescent="0.25">
      <c r="A18" s="25" t="s">
        <v>186</v>
      </c>
      <c r="B18" s="25" t="s">
        <v>98</v>
      </c>
      <c r="C18" s="25" t="s">
        <v>64</v>
      </c>
      <c r="D18" s="25" t="s">
        <v>65</v>
      </c>
      <c r="E18" s="25" t="s">
        <v>99</v>
      </c>
      <c r="F18" s="25" t="s">
        <v>64</v>
      </c>
      <c r="G18" s="25" t="s">
        <v>66</v>
      </c>
      <c r="H18" s="70" t="s">
        <v>58</v>
      </c>
      <c r="I18" s="31" t="s">
        <v>154</v>
      </c>
      <c r="J18" s="31" t="s">
        <v>153</v>
      </c>
      <c r="K18" s="31" t="s">
        <v>155</v>
      </c>
      <c r="L18" s="31" t="s">
        <v>156</v>
      </c>
      <c r="M18" s="33" t="s">
        <v>157</v>
      </c>
      <c r="N18" s="33" t="s">
        <v>158</v>
      </c>
      <c r="O18" s="33" t="s">
        <v>159</v>
      </c>
      <c r="P18" s="33" t="s">
        <v>160</v>
      </c>
    </row>
    <row r="19" spans="1:16" ht="22.5" customHeight="1" x14ac:dyDescent="0.25">
      <c r="A19" s="43"/>
      <c r="B19" s="43" t="s">
        <v>37</v>
      </c>
      <c r="C19" s="43"/>
      <c r="D19" s="43"/>
      <c r="E19" s="44" t="s">
        <v>48</v>
      </c>
      <c r="F19" s="34"/>
      <c r="G19" s="34"/>
      <c r="H19" s="35"/>
      <c r="I19" s="38"/>
      <c r="J19" s="38"/>
      <c r="K19" s="29"/>
      <c r="L19" s="30"/>
      <c r="M19" s="32"/>
      <c r="N19" s="32"/>
      <c r="O19" s="32"/>
      <c r="P19" s="32"/>
    </row>
    <row r="20" spans="1:16" ht="22.5" customHeight="1" x14ac:dyDescent="0.25">
      <c r="A20" s="43"/>
      <c r="B20" s="43" t="s">
        <v>38</v>
      </c>
      <c r="C20" s="43"/>
      <c r="D20" s="43"/>
      <c r="E20" s="44" t="s">
        <v>49</v>
      </c>
      <c r="F20" s="34"/>
      <c r="G20" s="34"/>
      <c r="H20" s="35"/>
      <c r="I20" s="38"/>
      <c r="J20" s="38"/>
      <c r="K20" s="29"/>
      <c r="L20" s="30"/>
      <c r="M20" s="32"/>
      <c r="N20" s="32"/>
      <c r="O20" s="32"/>
      <c r="P20" s="32"/>
    </row>
    <row r="21" spans="1:16" ht="22.5" customHeight="1" x14ac:dyDescent="0.25">
      <c r="A21" s="43"/>
      <c r="B21" s="43" t="s">
        <v>39</v>
      </c>
      <c r="C21" s="43"/>
      <c r="D21" s="43"/>
      <c r="E21" s="44" t="s">
        <v>50</v>
      </c>
      <c r="F21" s="34"/>
      <c r="G21" s="34"/>
      <c r="H21" s="35"/>
      <c r="I21" s="38"/>
      <c r="J21" s="38"/>
      <c r="K21" s="29"/>
      <c r="L21" s="30"/>
      <c r="M21" s="32"/>
      <c r="N21" s="32"/>
      <c r="O21" s="32"/>
      <c r="P21" s="32"/>
    </row>
    <row r="22" spans="1:16" ht="22.5" customHeight="1" x14ac:dyDescent="0.25">
      <c r="A22" s="43"/>
      <c r="B22" s="43" t="s">
        <v>40</v>
      </c>
      <c r="C22" s="43"/>
      <c r="D22" s="43"/>
      <c r="E22" s="44" t="s">
        <v>51</v>
      </c>
      <c r="F22" s="34"/>
      <c r="G22" s="34"/>
      <c r="H22" s="35"/>
      <c r="I22" s="38"/>
      <c r="J22" s="38"/>
      <c r="K22" s="29"/>
      <c r="L22" s="30"/>
      <c r="M22" s="32"/>
      <c r="N22" s="32"/>
      <c r="O22" s="32"/>
      <c r="P22" s="32"/>
    </row>
    <row r="23" spans="1:16" ht="22.5" customHeight="1" x14ac:dyDescent="0.25">
      <c r="A23" s="43"/>
      <c r="B23" s="43" t="s">
        <v>41</v>
      </c>
      <c r="C23" s="43"/>
      <c r="D23" s="43"/>
      <c r="E23" s="44" t="s">
        <v>52</v>
      </c>
      <c r="F23" s="34"/>
      <c r="G23" s="34"/>
      <c r="H23" s="35"/>
      <c r="I23" s="38"/>
      <c r="J23" s="38"/>
      <c r="K23" s="29"/>
      <c r="L23" s="30"/>
      <c r="M23" s="32"/>
      <c r="N23" s="32"/>
      <c r="O23" s="32"/>
      <c r="P23" s="32"/>
    </row>
    <row r="24" spans="1:16" ht="22.5" customHeight="1" x14ac:dyDescent="0.25">
      <c r="A24" s="43"/>
      <c r="B24" s="43" t="s">
        <v>42</v>
      </c>
      <c r="C24" s="43"/>
      <c r="D24" s="43"/>
      <c r="E24" s="44" t="s">
        <v>53</v>
      </c>
      <c r="F24" s="34"/>
      <c r="G24" s="34"/>
      <c r="H24" s="35"/>
      <c r="I24" s="38"/>
      <c r="J24" s="38"/>
      <c r="K24" s="29"/>
      <c r="L24" s="30"/>
      <c r="M24" s="32"/>
      <c r="N24" s="32"/>
      <c r="O24" s="32"/>
      <c r="P24" s="32"/>
    </row>
    <row r="25" spans="1:16" ht="22.5" customHeight="1" x14ac:dyDescent="0.25">
      <c r="A25" s="43"/>
      <c r="B25" s="43" t="s">
        <v>43</v>
      </c>
      <c r="C25" s="43"/>
      <c r="D25" s="43"/>
      <c r="E25" s="44" t="s">
        <v>54</v>
      </c>
      <c r="F25" s="34"/>
      <c r="G25" s="34"/>
      <c r="H25" s="35"/>
      <c r="I25" s="38"/>
      <c r="J25" s="38"/>
      <c r="K25" s="29"/>
      <c r="L25" s="30"/>
      <c r="M25" s="32"/>
      <c r="N25" s="32"/>
      <c r="O25" s="32"/>
      <c r="P25" s="32"/>
    </row>
    <row r="26" spans="1:16" ht="22.5" customHeight="1" x14ac:dyDescent="0.25">
      <c r="A26" s="43"/>
      <c r="B26" s="43" t="s">
        <v>44</v>
      </c>
      <c r="C26" s="43"/>
      <c r="D26" s="43"/>
      <c r="E26" s="44" t="s">
        <v>55</v>
      </c>
      <c r="F26" s="34"/>
      <c r="G26" s="34"/>
      <c r="H26" s="35"/>
      <c r="I26" s="38"/>
      <c r="J26" s="38"/>
      <c r="K26" s="29"/>
      <c r="L26" s="30"/>
      <c r="M26" s="32"/>
      <c r="N26" s="32"/>
      <c r="O26" s="32"/>
      <c r="P26" s="32"/>
    </row>
    <row r="27" spans="1:16" ht="22.5" customHeight="1" x14ac:dyDescent="0.25">
      <c r="A27" s="43"/>
      <c r="B27" s="43" t="s">
        <v>45</v>
      </c>
      <c r="C27" s="43"/>
      <c r="D27" s="43"/>
      <c r="E27" s="44" t="s">
        <v>56</v>
      </c>
      <c r="F27" s="34"/>
      <c r="G27" s="34"/>
      <c r="H27" s="35"/>
      <c r="I27" s="38"/>
      <c r="J27" s="38"/>
      <c r="K27" s="29"/>
      <c r="L27" s="30"/>
      <c r="M27" s="32"/>
      <c r="N27" s="32"/>
      <c r="O27" s="32"/>
      <c r="P27" s="32"/>
    </row>
    <row r="28" spans="1:16" ht="22.5" customHeight="1" x14ac:dyDescent="0.25">
      <c r="A28" s="43"/>
      <c r="B28" s="43" t="s">
        <v>46</v>
      </c>
      <c r="C28" s="43"/>
      <c r="D28" s="43"/>
      <c r="E28" s="44" t="s">
        <v>57</v>
      </c>
      <c r="F28" s="34"/>
      <c r="G28" s="34"/>
      <c r="H28" s="35"/>
      <c r="I28" s="38"/>
      <c r="J28" s="38"/>
      <c r="K28" s="29"/>
      <c r="L28" s="30"/>
      <c r="M28" s="32"/>
      <c r="N28" s="32"/>
      <c r="O28" s="32"/>
      <c r="P28" s="3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Chadwick, Ian</cp:lastModifiedBy>
  <cp:lastPrinted>2020-12-14T10:46:37Z</cp:lastPrinted>
  <dcterms:created xsi:type="dcterms:W3CDTF">2009-11-12T11:38:00Z</dcterms:created>
  <dcterms:modified xsi:type="dcterms:W3CDTF">2024-05-27T22:29:30Z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